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ZM\02 Planovi i rebalansi\2025\Rebalans ZM\Rebalans novi - zbog projekta\"/>
    </mc:Choice>
  </mc:AlternateContent>
  <xr:revisionPtr revIDLastSave="0" documentId="13_ncr:1_{619F4CA5-1DA0-49E9-B538-2B49C4435A24}" xr6:coauthVersionLast="47" xr6:coauthVersionMax="47" xr10:uidLastSave="{00000000-0000-0000-0000-000000000000}"/>
  <bookViews>
    <workbookView xWindow="19725" yWindow="330" windowWidth="17940" windowHeight="20235" tabRatio="588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7" l="1"/>
  <c r="G6" i="7"/>
  <c r="E6" i="7"/>
  <c r="F7" i="7"/>
  <c r="G7" i="7"/>
  <c r="E7" i="7"/>
  <c r="F34" i="7"/>
  <c r="F33" i="7" s="1"/>
  <c r="G34" i="7"/>
  <c r="G33" i="7" s="1"/>
  <c r="F38" i="7"/>
  <c r="F37" i="7" s="1"/>
  <c r="G38" i="7"/>
  <c r="G37" i="7" s="1"/>
  <c r="F42" i="7"/>
  <c r="F41" i="7" s="1"/>
  <c r="G42" i="7"/>
  <c r="G41" i="7" s="1"/>
  <c r="E42" i="7"/>
  <c r="E41" i="7" s="1"/>
  <c r="E37" i="7"/>
  <c r="E34" i="7"/>
  <c r="E33" i="7" s="1"/>
  <c r="C28" i="8"/>
  <c r="D28" i="8"/>
  <c r="D35" i="8"/>
  <c r="C35" i="8"/>
  <c r="D17" i="8"/>
  <c r="C17" i="8"/>
  <c r="H12" i="10"/>
  <c r="E32" i="7" l="1"/>
  <c r="G32" i="7"/>
  <c r="F32" i="7"/>
  <c r="G30" i="7"/>
  <c r="G29" i="7" s="1"/>
  <c r="G28" i="7" s="1"/>
  <c r="G26" i="7"/>
  <c r="G24" i="7"/>
  <c r="G21" i="7"/>
  <c r="G20" i="7" s="1"/>
  <c r="G17" i="7"/>
  <c r="G16" i="7" s="1"/>
  <c r="G14" i="7"/>
  <c r="G13" i="7" s="1"/>
  <c r="G9" i="7"/>
  <c r="G8" i="7" s="1"/>
  <c r="F30" i="7"/>
  <c r="F29" i="7" s="1"/>
  <c r="F28" i="7" s="1"/>
  <c r="F26" i="7"/>
  <c r="F24" i="7"/>
  <c r="F21" i="7"/>
  <c r="F20" i="7" s="1"/>
  <c r="F17" i="7"/>
  <c r="F16" i="7" s="1"/>
  <c r="F14" i="7"/>
  <c r="F13" i="7" s="1"/>
  <c r="F9" i="7"/>
  <c r="F8" i="7" s="1"/>
  <c r="E26" i="7"/>
  <c r="E14" i="7"/>
  <c r="E13" i="7" s="1"/>
  <c r="E9" i="7"/>
  <c r="G23" i="7" l="1"/>
  <c r="G19" i="7"/>
  <c r="F23" i="7"/>
  <c r="F19" i="7" s="1"/>
  <c r="D21" i="8" l="1"/>
  <c r="D15" i="8"/>
  <c r="D13" i="8"/>
  <c r="D11" i="8"/>
  <c r="C21" i="8"/>
  <c r="C15" i="8"/>
  <c r="C13" i="8"/>
  <c r="C11" i="8"/>
  <c r="B17" i="8"/>
  <c r="H13" i="10"/>
  <c r="G13" i="10"/>
  <c r="F13" i="10"/>
  <c r="B11" i="5"/>
  <c r="B10" i="5" s="1"/>
  <c r="B21" i="8"/>
  <c r="B15" i="8"/>
  <c r="B13" i="8"/>
  <c r="B11" i="8"/>
  <c r="E21" i="7"/>
  <c r="E20" i="7" s="1"/>
  <c r="E30" i="7"/>
  <c r="E29" i="7" s="1"/>
  <c r="E28" i="7" s="1"/>
  <c r="E24" i="7"/>
  <c r="E23" i="7" s="1"/>
  <c r="E17" i="7"/>
  <c r="E16" i="7" s="1"/>
  <c r="E8" i="7"/>
  <c r="F12" i="10"/>
  <c r="F11" i="10" l="1"/>
  <c r="C10" i="8"/>
  <c r="D10" i="8"/>
  <c r="G12" i="10"/>
  <c r="G11" i="10" s="1"/>
  <c r="H11" i="10"/>
  <c r="G9" i="10"/>
  <c r="G8" i="10" s="1"/>
  <c r="G14" i="10" s="1"/>
  <c r="H9" i="10"/>
  <c r="H8" i="10" s="1"/>
  <c r="H14" i="10" s="1"/>
  <c r="F9" i="10"/>
  <c r="F8" i="10" s="1"/>
  <c r="F14" i="10" s="1"/>
  <c r="E19" i="7"/>
  <c r="B10" i="8"/>
  <c r="F37" i="10" l="1"/>
  <c r="G34" i="10" s="1"/>
  <c r="G37" i="10" s="1"/>
  <c r="H34" i="10" s="1"/>
  <c r="H37" i="10" s="1"/>
  <c r="H21" i="10"/>
  <c r="G21" i="10"/>
  <c r="F21" i="10"/>
  <c r="G22" i="10" l="1"/>
  <c r="G28" i="10" s="1"/>
  <c r="G29" i="10" s="1"/>
  <c r="H22" i="10"/>
  <c r="H28" i="10" s="1"/>
  <c r="H29" i="10" s="1"/>
  <c r="F22" i="10" l="1"/>
  <c r="F28" i="10" s="1"/>
  <c r="F29" i="10" s="1"/>
</calcChain>
</file>

<file path=xl/sharedStrings.xml><?xml version="1.0" encoding="utf-8"?>
<sst xmlns="http://schemas.openxmlformats.org/spreadsheetml/2006/main" count="209" uniqueCount="105">
  <si>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</si>
  <si>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</si>
  <si>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</si>
  <si>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</si>
  <si>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</si>
  <si>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</si>
  <si>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</si>
  <si>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</si>
  <si>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</si>
  <si>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</si>
  <si>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</si>
  <si>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</si>
  <si>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</si>
  <si>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</si>
  <si>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</si>
  <si>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</si>
  <si>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</si>
  <si>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</si>
  <si>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</si>
  <si>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</si>
  <si>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</si>
  <si>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</si>
  <si>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</si>
  <si>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</si>
  <si>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</si>
  <si>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</si>
  <si>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</si>
  <si>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</si>
  <si>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</si>
  <si>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</si>
  <si>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</si>
  <si>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</si>
  <si>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</si>
  <si>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</si>
  <si>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</si>
  <si>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</si>
  <si>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</si>
  <si>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</si>
  <si>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</si>
  <si>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</si>
  <si>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</si>
  <si>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</si>
  <si>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</si>
  <si>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</si>
  <si>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</si>
  <si>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</si>
  <si>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</si>
  <si>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</si>
  <si>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</si>
  <si>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</si>
  <si>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</si>
  <si>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</si>
  <si>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</si>
  <si>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</si>
  <si>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</si>
  <si>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</si>
  <si>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</si>
  <si>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</si>
  <si>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</si>
  <si>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</si>
  <si>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</si>
  <si>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</si>
  <si>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</si>
  <si>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Plan za 2025.</t>
  </si>
  <si>
    <t xml:space="preserve">Prihodi od upravnih i administrativnih pristojbi, pristojbi po
posebnim propisima i naknada </t>
  </si>
  <si>
    <t>Prihodi od prodaje proizvoda i robe te pruženih usluga i prihodi od
donacija</t>
  </si>
  <si>
    <t>Financijski rashodi</t>
  </si>
  <si>
    <t>11 Opći prihodi i primici</t>
  </si>
  <si>
    <t>31 Vlastiti prihodi</t>
  </si>
  <si>
    <t>49 Prihodi za posebne namjene proračunskih korisnika</t>
  </si>
  <si>
    <t>54 Ostale pomoći proračunskih korisnika</t>
  </si>
  <si>
    <t>6 Donacije</t>
  </si>
  <si>
    <t>63 Donacije proračunskih korisnika</t>
  </si>
  <si>
    <t>UKUPNO RASHODI</t>
  </si>
  <si>
    <t xml:space="preserve">08 Rekreacija, kultura i religija </t>
  </si>
  <si>
    <t>082 Službe kulture</t>
  </si>
  <si>
    <t>Izvor financiranja 1.1.</t>
  </si>
  <si>
    <t>Opći prihodi i primici</t>
  </si>
  <si>
    <t>Izvor financiranja 3.1.</t>
  </si>
  <si>
    <t>Vlastiti prihodi</t>
  </si>
  <si>
    <t>Izvor financiranja 4.9.</t>
  </si>
  <si>
    <t>Prihodi za posebne namjene</t>
  </si>
  <si>
    <t>Izvor financiranja 5.4.</t>
  </si>
  <si>
    <t>Ostale pomoći</t>
  </si>
  <si>
    <t>Izvor financiranja 6.3.</t>
  </si>
  <si>
    <t>Donacije</t>
  </si>
  <si>
    <t>P6000</t>
  </si>
  <si>
    <t>Program 6000 Javnih potreba u djelatnostima kulture</t>
  </si>
  <si>
    <t>IZMJENE I DOPUNE FINANCIJSKOG PLANA ZAVIČAJNOG MUZEJA SLATINA
ZA 2025. GODINU</t>
  </si>
  <si>
    <t>Povećanje/ smanjenje</t>
  </si>
  <si>
    <t>Novi plan 2025.</t>
  </si>
  <si>
    <t>Novi plan za 2025.</t>
  </si>
  <si>
    <t xml:space="preserve">52 Ostale pomoći </t>
  </si>
  <si>
    <t>55 Pomoći gradu temeljem prijenosa EU sredstava</t>
  </si>
  <si>
    <t xml:space="preserve">Kapitalni projekt K600055 ZaMiSLi muzej za sve </t>
  </si>
  <si>
    <t>Tekući projekt T600011 Dani muzeja i Dani Milka Kelemena</t>
  </si>
  <si>
    <t xml:space="preserve">T600011 </t>
  </si>
  <si>
    <t>K600055</t>
  </si>
  <si>
    <t>Kapitalni projekt K600021 Opremanje Zavičajnog muzeja Slatina</t>
  </si>
  <si>
    <t xml:space="preserve">K600021 </t>
  </si>
  <si>
    <t xml:space="preserve">Aktivnost A600010 Redovna djelatnost Zavičajnog muzeja </t>
  </si>
  <si>
    <t>A600010</t>
  </si>
  <si>
    <t>Izvor financiranja 5.2.</t>
  </si>
  <si>
    <t>Izvor financiranja 5.5.</t>
  </si>
  <si>
    <t>Pomoći gradu temeljem prijenosa EU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</si>
</sst>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sz val="10"/>
      <color theme="1"/>
      <name val="Arial"/>
      <family val="2"/>
      <charset val="23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wrapText="1"/>
    </xf>
    <xf numFmtId="0" fontId="21" fillId="2" borderId="3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wrapText="1"/>
    </xf>
    <xf numFmtId="0" fontId="21" fillId="2" borderId="3" xfId="0" quotePrefix="1" applyFont="1" applyFill="1" applyBorder="1" applyAlignment="1">
      <alignment horizontal="left" vertical="center"/>
    </xf>
    <xf numFmtId="0" fontId="0" fillId="0" borderId="3" xfId="0" applyBorder="1"/>
    <xf numFmtId="0" fontId="22" fillId="0" borderId="3" xfId="0" applyFont="1" applyBorder="1" applyAlignment="1">
      <alignment horizontal="left"/>
    </xf>
    <xf numFmtId="0" fontId="21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25" fillId="2" borderId="3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3" fontId="0" fillId="0" borderId="0" xfId="0" applyNumberFormat="1"/>
    <xf numFmtId="3" fontId="28" fillId="0" borderId="3" xfId="0" applyNumberFormat="1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9" fillId="3" borderId="1" xfId="0" applyNumberFormat="1" applyFont="1" applyFill="1" applyBorder="1" applyAlignment="1">
      <alignment horizontal="left" vertical="center"/>
    </xf>
    <xf numFmtId="4" fontId="2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5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4" fontId="6" fillId="0" borderId="1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center" wrapText="1"/>
    </xf>
    <xf numFmtId="4" fontId="6" fillId="0" borderId="2" xfId="0" quotePrefix="1" applyNumberFormat="1" applyFont="1" applyBorder="1" applyAlignment="1">
      <alignment horizontal="left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wrapText="1"/>
    </xf>
    <xf numFmtId="4" fontId="2" fillId="0" borderId="0" xfId="0" quotePrefix="1" applyNumberFormat="1" applyFont="1" applyAlignment="1">
      <alignment horizontal="center" vertical="center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17" fillId="0" borderId="0" xfId="0" applyNumberFormat="1" applyFont="1" applyAlignment="1">
      <alignment horizontal="center" vertical="center" wrapText="1"/>
    </xf>
    <xf numFmtId="4" fontId="18" fillId="0" borderId="0" xfId="0" applyNumberFormat="1" applyFont="1" applyAlignment="1">
      <alignment wrapText="1"/>
    </xf>
    <xf numFmtId="4" fontId="19" fillId="0" borderId="0" xfId="0" quotePrefix="1" applyNumberFormat="1" applyFont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4" fontId="7" fillId="0" borderId="0" xfId="0" applyNumberFormat="1" applyFont="1"/>
    <xf numFmtId="4" fontId="9" fillId="0" borderId="1" xfId="0" quotePrefix="1" applyNumberFormat="1" applyFont="1" applyBorder="1" applyAlignment="1">
      <alignment horizontal="left" wrapText="1"/>
    </xf>
    <xf numFmtId="4" fontId="9" fillId="0" borderId="2" xfId="0" quotePrefix="1" applyNumberFormat="1" applyFont="1" applyBorder="1" applyAlignment="1">
      <alignment horizontal="left" wrapText="1"/>
    </xf>
    <xf numFmtId="4" fontId="9" fillId="0" borderId="2" xfId="0" quotePrefix="1" applyNumberFormat="1" applyFont="1" applyBorder="1" applyAlignment="1">
      <alignment horizontal="center" wrapText="1"/>
    </xf>
    <xf numFmtId="4" fontId="9" fillId="0" borderId="2" xfId="0" quotePrefix="1" applyNumberFormat="1" applyFont="1" applyBorder="1" applyAlignment="1">
      <alignment horizontal="lef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vertical="center" wrapText="1"/>
    </xf>
    <xf numFmtId="4" fontId="2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23" fillId="0" borderId="3" xfId="0" applyNumberFormat="1" applyFont="1" applyBorder="1" applyAlignment="1">
      <alignment horizontal="right"/>
    </xf>
    <xf numFmtId="4" fontId="22" fillId="0" borderId="3" xfId="0" applyNumberFormat="1" applyFont="1" applyBorder="1"/>
    <xf numFmtId="4" fontId="23" fillId="2" borderId="4" xfId="0" applyNumberFormat="1" applyFont="1" applyFill="1" applyBorder="1" applyAlignment="1">
      <alignment horizontal="right"/>
    </xf>
    <xf numFmtId="4" fontId="24" fillId="2" borderId="4" xfId="0" applyNumberFormat="1" applyFont="1" applyFill="1" applyBorder="1" applyAlignment="1">
      <alignment horizontal="right"/>
    </xf>
    <xf numFmtId="4" fontId="23" fillId="2" borderId="3" xfId="0" applyNumberFormat="1" applyFont="1" applyFill="1" applyBorder="1" applyAlignment="1">
      <alignment horizontal="right" vertical="center"/>
    </xf>
    <xf numFmtId="4" fontId="27" fillId="0" borderId="3" xfId="0" applyNumberFormat="1" applyFont="1" applyBorder="1"/>
    <xf numFmtId="4" fontId="24" fillId="2" borderId="3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9" fillId="0" borderId="1" xfId="0" quotePrefix="1" applyNumberFormat="1" applyFont="1" applyBorder="1" applyAlignment="1">
      <alignment horizontal="left" vertical="center"/>
    </xf>
    <xf numFmtId="4" fontId="7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4" fontId="9" fillId="3" borderId="1" xfId="0" applyNumberFormat="1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vertical="center" wrapText="1"/>
    </xf>
    <xf numFmtId="4" fontId="7" fillId="3" borderId="2" xfId="0" applyNumberFormat="1" applyFont="1" applyFill="1" applyBorder="1" applyAlignment="1">
      <alignment vertical="center"/>
    </xf>
    <xf numFmtId="4" fontId="9" fillId="0" borderId="1" xfId="0" applyNumberFormat="1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vertical="center" wrapText="1"/>
    </xf>
    <xf numFmtId="4" fontId="9" fillId="0" borderId="1" xfId="0" quotePrefix="1" applyNumberFormat="1" applyFont="1" applyBorder="1" applyAlignment="1">
      <alignment horizontal="left" vertical="center" wrapText="1"/>
    </xf>
    <xf numFmtId="4" fontId="9" fillId="3" borderId="1" xfId="0" quotePrefix="1" applyNumberFormat="1" applyFont="1" applyFill="1" applyBorder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4" fontId="9" fillId="4" borderId="1" xfId="0" applyNumberFormat="1" applyFont="1" applyFill="1" applyBorder="1" applyAlignment="1">
      <alignment horizontal="left" vertical="center" wrapText="1"/>
    </xf>
    <xf numFmtId="4" fontId="9" fillId="4" borderId="2" xfId="0" applyNumberFormat="1" applyFont="1" applyFill="1" applyBorder="1" applyAlignment="1">
      <alignment horizontal="left" vertical="center" wrapText="1"/>
    </xf>
    <xf numFmtId="4" fontId="9" fillId="4" borderId="4" xfId="0" applyNumberFormat="1" applyFont="1" applyFill="1" applyBorder="1" applyAlignment="1">
      <alignment horizontal="left" vertical="center" wrapText="1"/>
    </xf>
    <xf numFmtId="4" fontId="9" fillId="3" borderId="2" xfId="0" applyNumberFormat="1" applyFont="1" applyFill="1" applyBorder="1" applyAlignment="1">
      <alignment horizontal="left" vertical="center" wrapText="1"/>
    </xf>
    <xf numFmtId="4" fontId="9" fillId="3" borderId="4" xfId="0" applyNumberFormat="1" applyFont="1" applyFill="1" applyBorder="1" applyAlignment="1">
      <alignment horizontal="left" vertical="center" wrapText="1"/>
    </xf>
    <xf numFmtId="4" fontId="17" fillId="0" borderId="0" xfId="0" applyNumberFormat="1" applyFont="1" applyAlignment="1">
      <alignment horizontal="center" vertical="center" wrapText="1"/>
    </xf>
    <xf numFmtId="4" fontId="0" fillId="0" borderId="2" xfId="0" applyNumberFormat="1" applyBorder="1" applyAlignment="1">
      <alignment horizontal="left" vertical="center" wrapText="1"/>
    </xf>
    <xf numFmtId="4" fontId="0" fillId="0" borderId="4" xfId="0" applyNumberForma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vertical="center" wrapText="1"/>
    </xf>
    <xf numFmtId="0" fontId="23" fillId="2" borderId="2" xfId="0" applyFont="1" applyFill="1" applyBorder="1" applyAlignment="1">
      <alignment vertical="center" wrapText="1"/>
    </xf>
    <xf numFmtId="0" fontId="23" fillId="2" borderId="4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 indent="1"/>
    </xf>
    <xf numFmtId="0" fontId="24" fillId="2" borderId="2" xfId="0" applyFont="1" applyFill="1" applyBorder="1" applyAlignment="1">
      <alignment horizontal="left" vertical="center" wrapText="1" indent="1"/>
    </xf>
    <xf numFmtId="0" fontId="24" fillId="2" borderId="4" xfId="0" applyFont="1" applyFill="1" applyBorder="1" applyAlignment="1">
      <alignment horizontal="left" vertical="center" wrapText="1" indent="1"/>
    </xf>
    <xf numFmtId="4" fontId="30" fillId="0" borderId="3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workbookViewId="0">
      <selection activeCell="J26" sqref="J26"/>
    </sheetView>
  </sheetViews>
  <sheetFormatPr defaultRowHeight="15" x14ac:dyDescent="0.25"/>
  <cols>
    <col min="5" max="8" width="25.28515625" customWidth="1"/>
  </cols>
  <sheetData>
    <row r="1" spans="1:8" ht="42" customHeight="1" x14ac:dyDescent="0.25">
      <c r="A1" s="96" t="s">
        <v>88</v>
      </c>
      <c r="B1" s="96"/>
      <c r="C1" s="96"/>
      <c r="D1" s="96"/>
      <c r="E1" s="96"/>
      <c r="F1" s="96"/>
      <c r="G1" s="96"/>
      <c r="H1" s="96"/>
    </row>
    <row r="2" spans="1:8" ht="18" x14ac:dyDescent="0.25">
      <c r="A2" s="4"/>
      <c r="B2" s="4"/>
      <c r="C2" s="4"/>
      <c r="D2" s="4"/>
      <c r="E2" s="4"/>
      <c r="F2" s="4"/>
      <c r="G2" s="4"/>
      <c r="H2" s="4"/>
    </row>
    <row r="3" spans="1:8" ht="15.75" x14ac:dyDescent="0.25">
      <c r="A3" s="96" t="s">
        <v>17</v>
      </c>
      <c r="B3" s="96"/>
      <c r="C3" s="96"/>
      <c r="D3" s="96"/>
      <c r="E3" s="96"/>
      <c r="F3" s="96"/>
      <c r="G3" s="97"/>
      <c r="H3" s="9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5.75" x14ac:dyDescent="0.25">
      <c r="A5" s="96" t="s">
        <v>23</v>
      </c>
      <c r="B5" s="98"/>
      <c r="C5" s="98"/>
      <c r="D5" s="98"/>
      <c r="E5" s="98"/>
      <c r="F5" s="98"/>
      <c r="G5" s="98"/>
      <c r="H5" s="98"/>
    </row>
    <row r="6" spans="1:8" ht="18" x14ac:dyDescent="0.25">
      <c r="A6" s="1"/>
      <c r="B6" s="2"/>
      <c r="C6" s="2"/>
      <c r="D6" s="2"/>
      <c r="E6" s="6"/>
      <c r="F6" s="7"/>
      <c r="G6" s="7"/>
      <c r="H6" s="26" t="s">
        <v>30</v>
      </c>
    </row>
    <row r="7" spans="1:8" x14ac:dyDescent="0.25">
      <c r="A7" s="22"/>
      <c r="B7" s="23"/>
      <c r="C7" s="23"/>
      <c r="D7" s="24"/>
      <c r="E7" s="25"/>
      <c r="F7" s="3" t="s">
        <v>63</v>
      </c>
      <c r="G7" s="3" t="s">
        <v>89</v>
      </c>
      <c r="H7" s="3" t="s">
        <v>90</v>
      </c>
    </row>
    <row r="8" spans="1:8" x14ac:dyDescent="0.25">
      <c r="A8" s="99" t="s">
        <v>0</v>
      </c>
      <c r="B8" s="100"/>
      <c r="C8" s="100"/>
      <c r="D8" s="100"/>
      <c r="E8" s="101"/>
      <c r="F8" s="52">
        <f>F9</f>
        <v>267425</v>
      </c>
      <c r="G8" s="52">
        <f>G9</f>
        <v>-31371.620000000003</v>
      </c>
      <c r="H8" s="52">
        <f>H9</f>
        <v>236053.38</v>
      </c>
    </row>
    <row r="9" spans="1:8" x14ac:dyDescent="0.25">
      <c r="A9" s="102" t="s">
        <v>31</v>
      </c>
      <c r="B9" s="103"/>
      <c r="C9" s="103"/>
      <c r="D9" s="103"/>
      <c r="E9" s="95"/>
      <c r="F9" s="53">
        <f>' Račun prihoda i rashoda'!D11</f>
        <v>267425</v>
      </c>
      <c r="G9" s="53">
        <f>' Račun prihoda i rashoda'!E11</f>
        <v>-31371.620000000003</v>
      </c>
      <c r="H9" s="53">
        <f>' Račun prihoda i rashoda'!F11</f>
        <v>236053.38</v>
      </c>
    </row>
    <row r="10" spans="1:8" x14ac:dyDescent="0.25">
      <c r="A10" s="94" t="s">
        <v>32</v>
      </c>
      <c r="B10" s="95"/>
      <c r="C10" s="95"/>
      <c r="D10" s="95"/>
      <c r="E10" s="95"/>
      <c r="F10" s="53">
        <v>0</v>
      </c>
      <c r="G10" s="53">
        <v>0</v>
      </c>
      <c r="H10" s="53">
        <v>0</v>
      </c>
    </row>
    <row r="11" spans="1:8" x14ac:dyDescent="0.25">
      <c r="A11" s="54" t="s">
        <v>1</v>
      </c>
      <c r="B11" s="51"/>
      <c r="C11" s="51"/>
      <c r="D11" s="51"/>
      <c r="E11" s="51"/>
      <c r="F11" s="52">
        <f>F12+F13</f>
        <v>267425</v>
      </c>
      <c r="G11" s="52">
        <f>G12+G13</f>
        <v>-31371.620000000003</v>
      </c>
      <c r="H11" s="52">
        <f>H12+H13</f>
        <v>236053.38</v>
      </c>
    </row>
    <row r="12" spans="1:8" x14ac:dyDescent="0.25">
      <c r="A12" s="104" t="s">
        <v>33</v>
      </c>
      <c r="B12" s="103"/>
      <c r="C12" s="103"/>
      <c r="D12" s="103"/>
      <c r="E12" s="103"/>
      <c r="F12" s="53">
        <f>' Račun prihoda i rashoda'!D28</f>
        <v>224100</v>
      </c>
      <c r="G12" s="53">
        <f>' Račun prihoda i rashoda'!E28</f>
        <v>3053.3799999999992</v>
      </c>
      <c r="H12" s="53">
        <f>' Račun prihoda i rashoda'!F28</f>
        <v>227153.38</v>
      </c>
    </row>
    <row r="13" spans="1:8" x14ac:dyDescent="0.25">
      <c r="A13" s="94" t="s">
        <v>34</v>
      </c>
      <c r="B13" s="95"/>
      <c r="C13" s="95"/>
      <c r="D13" s="95"/>
      <c r="E13" s="95"/>
      <c r="F13" s="53">
        <f>' Račun prihoda i rashoda'!D32</f>
        <v>43325</v>
      </c>
      <c r="G13" s="53">
        <f>' Račun prihoda i rashoda'!E32</f>
        <v>-34425</v>
      </c>
      <c r="H13" s="53">
        <f>' Račun prihoda i rashoda'!F32</f>
        <v>8900</v>
      </c>
    </row>
    <row r="14" spans="1:8" x14ac:dyDescent="0.25">
      <c r="A14" s="105" t="s">
        <v>55</v>
      </c>
      <c r="B14" s="100"/>
      <c r="C14" s="100"/>
      <c r="D14" s="100"/>
      <c r="E14" s="100"/>
      <c r="F14" s="52">
        <f t="shared" ref="F14:H14" si="0">F8-F11</f>
        <v>0</v>
      </c>
      <c r="G14" s="52">
        <f t="shared" si="0"/>
        <v>0</v>
      </c>
      <c r="H14" s="52">
        <f t="shared" si="0"/>
        <v>0</v>
      </c>
    </row>
    <row r="15" spans="1:8" ht="18" x14ac:dyDescent="0.25">
      <c r="A15" s="55"/>
      <c r="B15" s="56"/>
      <c r="C15" s="56"/>
      <c r="D15" s="56"/>
      <c r="E15" s="56"/>
      <c r="F15" s="57"/>
      <c r="G15" s="57"/>
      <c r="H15" s="57"/>
    </row>
    <row r="16" spans="1:8" ht="15.75" x14ac:dyDescent="0.25">
      <c r="A16" s="106" t="s">
        <v>24</v>
      </c>
      <c r="B16" s="107"/>
      <c r="C16" s="107"/>
      <c r="D16" s="107"/>
      <c r="E16" s="107"/>
      <c r="F16" s="107"/>
      <c r="G16" s="107"/>
      <c r="H16" s="107"/>
    </row>
    <row r="17" spans="1:8" ht="18" x14ac:dyDescent="0.25">
      <c r="A17" s="55"/>
      <c r="B17" s="56"/>
      <c r="C17" s="56"/>
      <c r="D17" s="56"/>
      <c r="E17" s="56"/>
      <c r="F17" s="57"/>
      <c r="G17" s="57"/>
      <c r="H17" s="57"/>
    </row>
    <row r="18" spans="1:8" x14ac:dyDescent="0.25">
      <c r="A18" s="60"/>
      <c r="B18" s="61"/>
      <c r="C18" s="61"/>
      <c r="D18" s="62"/>
      <c r="E18" s="63"/>
      <c r="F18" s="64" t="s">
        <v>63</v>
      </c>
      <c r="G18" s="64" t="s">
        <v>89</v>
      </c>
      <c r="H18" s="64" t="s">
        <v>90</v>
      </c>
    </row>
    <row r="19" spans="1:8" x14ac:dyDescent="0.25">
      <c r="A19" s="94" t="s">
        <v>35</v>
      </c>
      <c r="B19" s="95"/>
      <c r="C19" s="95"/>
      <c r="D19" s="95"/>
      <c r="E19" s="95"/>
      <c r="F19" s="53"/>
      <c r="G19" s="53"/>
      <c r="H19" s="65"/>
    </row>
    <row r="20" spans="1:8" x14ac:dyDescent="0.25">
      <c r="A20" s="94" t="s">
        <v>36</v>
      </c>
      <c r="B20" s="95"/>
      <c r="C20" s="95"/>
      <c r="D20" s="95"/>
      <c r="E20" s="95"/>
      <c r="F20" s="53"/>
      <c r="G20" s="53"/>
      <c r="H20" s="65"/>
    </row>
    <row r="21" spans="1:8" x14ac:dyDescent="0.25">
      <c r="A21" s="105" t="s">
        <v>2</v>
      </c>
      <c r="B21" s="100"/>
      <c r="C21" s="100"/>
      <c r="D21" s="100"/>
      <c r="E21" s="100"/>
      <c r="F21" s="52">
        <f t="shared" ref="F21:H21" si="1">F19-F20</f>
        <v>0</v>
      </c>
      <c r="G21" s="52">
        <f t="shared" si="1"/>
        <v>0</v>
      </c>
      <c r="H21" s="52">
        <f t="shared" si="1"/>
        <v>0</v>
      </c>
    </row>
    <row r="22" spans="1:8" x14ac:dyDescent="0.25">
      <c r="A22" s="105" t="s">
        <v>56</v>
      </c>
      <c r="B22" s="100"/>
      <c r="C22" s="100"/>
      <c r="D22" s="100"/>
      <c r="E22" s="100"/>
      <c r="F22" s="52">
        <f t="shared" ref="F22:H22" si="2">F14+F21</f>
        <v>0</v>
      </c>
      <c r="G22" s="52">
        <f t="shared" si="2"/>
        <v>0</v>
      </c>
      <c r="H22" s="52">
        <f t="shared" si="2"/>
        <v>0</v>
      </c>
    </row>
    <row r="23" spans="1:8" ht="18" x14ac:dyDescent="0.25">
      <c r="A23" s="66"/>
      <c r="B23" s="56"/>
      <c r="C23" s="56"/>
      <c r="D23" s="56"/>
      <c r="E23" s="56"/>
      <c r="F23" s="57"/>
      <c r="G23" s="57"/>
      <c r="H23" s="57"/>
    </row>
    <row r="24" spans="1:8" ht="15.75" x14ac:dyDescent="0.25">
      <c r="A24" s="106" t="s">
        <v>57</v>
      </c>
      <c r="B24" s="107"/>
      <c r="C24" s="107"/>
      <c r="D24" s="107"/>
      <c r="E24" s="107"/>
      <c r="F24" s="107"/>
      <c r="G24" s="107"/>
      <c r="H24" s="107"/>
    </row>
    <row r="25" spans="1:8" ht="15.75" x14ac:dyDescent="0.25">
      <c r="A25" s="58"/>
      <c r="B25" s="59"/>
      <c r="C25" s="59"/>
      <c r="D25" s="59"/>
      <c r="E25" s="59"/>
      <c r="F25" s="59"/>
      <c r="G25" s="59"/>
      <c r="H25" s="59"/>
    </row>
    <row r="26" spans="1:8" x14ac:dyDescent="0.25">
      <c r="A26" s="60"/>
      <c r="B26" s="61"/>
      <c r="C26" s="61"/>
      <c r="D26" s="62"/>
      <c r="E26" s="63"/>
      <c r="F26" s="64" t="s">
        <v>63</v>
      </c>
      <c r="G26" s="64" t="s">
        <v>89</v>
      </c>
      <c r="H26" s="64" t="s">
        <v>90</v>
      </c>
    </row>
    <row r="27" spans="1:8" ht="15" customHeight="1" x14ac:dyDescent="0.25">
      <c r="A27" s="110" t="s">
        <v>58</v>
      </c>
      <c r="B27" s="111"/>
      <c r="C27" s="111"/>
      <c r="D27" s="111"/>
      <c r="E27" s="112"/>
      <c r="F27" s="67">
        <v>210.21</v>
      </c>
      <c r="G27" s="67">
        <v>0</v>
      </c>
      <c r="H27" s="68">
        <v>0</v>
      </c>
    </row>
    <row r="28" spans="1:8" ht="15" customHeight="1" x14ac:dyDescent="0.25">
      <c r="A28" s="105" t="s">
        <v>59</v>
      </c>
      <c r="B28" s="100"/>
      <c r="C28" s="100"/>
      <c r="D28" s="100"/>
      <c r="E28" s="100"/>
      <c r="F28" s="69">
        <f t="shared" ref="F28:H28" si="3">F22+F27</f>
        <v>210.21</v>
      </c>
      <c r="G28" s="69">
        <f t="shared" si="3"/>
        <v>0</v>
      </c>
      <c r="H28" s="70">
        <f t="shared" si="3"/>
        <v>0</v>
      </c>
    </row>
    <row r="29" spans="1:8" ht="45" customHeight="1" x14ac:dyDescent="0.25">
      <c r="A29" s="99" t="s">
        <v>60</v>
      </c>
      <c r="B29" s="113"/>
      <c r="C29" s="113"/>
      <c r="D29" s="113"/>
      <c r="E29" s="114"/>
      <c r="F29" s="69">
        <f t="shared" ref="F29:H29" si="4">F14+F21+F27-F28</f>
        <v>0</v>
      </c>
      <c r="G29" s="69">
        <f t="shared" si="4"/>
        <v>0</v>
      </c>
      <c r="H29" s="70">
        <f t="shared" si="4"/>
        <v>0</v>
      </c>
    </row>
    <row r="30" spans="1:8" ht="15.75" x14ac:dyDescent="0.25">
      <c r="A30" s="71"/>
      <c r="B30" s="72"/>
      <c r="C30" s="72"/>
      <c r="D30" s="72"/>
      <c r="E30" s="72"/>
      <c r="F30" s="72"/>
      <c r="G30" s="72"/>
      <c r="H30" s="72"/>
    </row>
    <row r="31" spans="1:8" ht="15.75" x14ac:dyDescent="0.25">
      <c r="A31" s="115" t="s">
        <v>54</v>
      </c>
      <c r="B31" s="115"/>
      <c r="C31" s="115"/>
      <c r="D31" s="115"/>
      <c r="E31" s="115"/>
      <c r="F31" s="115"/>
      <c r="G31" s="115"/>
      <c r="H31" s="115"/>
    </row>
    <row r="32" spans="1:8" ht="18" x14ac:dyDescent="0.25">
      <c r="A32" s="73"/>
      <c r="B32" s="74"/>
      <c r="C32" s="74"/>
      <c r="D32" s="74"/>
      <c r="E32" s="74"/>
      <c r="F32" s="75"/>
      <c r="G32" s="75"/>
      <c r="H32" s="75"/>
    </row>
    <row r="33" spans="1:8" x14ac:dyDescent="0.25">
      <c r="A33" s="76"/>
      <c r="B33" s="77"/>
      <c r="C33" s="77"/>
      <c r="D33" s="78"/>
      <c r="E33" s="79"/>
      <c r="F33" s="64" t="s">
        <v>63</v>
      </c>
      <c r="G33" s="64" t="s">
        <v>89</v>
      </c>
      <c r="H33" s="64" t="s">
        <v>90</v>
      </c>
    </row>
    <row r="34" spans="1:8" x14ac:dyDescent="0.25">
      <c r="A34" s="110" t="s">
        <v>58</v>
      </c>
      <c r="B34" s="111"/>
      <c r="C34" s="111"/>
      <c r="D34" s="111"/>
      <c r="E34" s="112"/>
      <c r="F34" s="67">
        <v>0</v>
      </c>
      <c r="G34" s="67">
        <f>F37</f>
        <v>0</v>
      </c>
      <c r="H34" s="68">
        <f>G37</f>
        <v>0</v>
      </c>
    </row>
    <row r="35" spans="1:8" ht="28.5" customHeight="1" x14ac:dyDescent="0.25">
      <c r="A35" s="110" t="s">
        <v>61</v>
      </c>
      <c r="B35" s="111"/>
      <c r="C35" s="111"/>
      <c r="D35" s="111"/>
      <c r="E35" s="112"/>
      <c r="F35" s="67">
        <v>0</v>
      </c>
      <c r="G35" s="67">
        <v>0</v>
      </c>
      <c r="H35" s="68">
        <v>0</v>
      </c>
    </row>
    <row r="36" spans="1:8" x14ac:dyDescent="0.25">
      <c r="A36" s="110" t="s">
        <v>62</v>
      </c>
      <c r="B36" s="116"/>
      <c r="C36" s="116"/>
      <c r="D36" s="116"/>
      <c r="E36" s="117"/>
      <c r="F36" s="67">
        <v>0</v>
      </c>
      <c r="G36" s="67">
        <v>0</v>
      </c>
      <c r="H36" s="68">
        <v>0</v>
      </c>
    </row>
    <row r="37" spans="1:8" ht="15" customHeight="1" x14ac:dyDescent="0.25">
      <c r="A37" s="105" t="s">
        <v>59</v>
      </c>
      <c r="B37" s="100"/>
      <c r="C37" s="100"/>
      <c r="D37" s="100"/>
      <c r="E37" s="100"/>
      <c r="F37" s="80">
        <f t="shared" ref="F37:H37" si="5">F34-F35+F36</f>
        <v>0</v>
      </c>
      <c r="G37" s="80">
        <f t="shared" si="5"/>
        <v>0</v>
      </c>
      <c r="H37" s="81">
        <f t="shared" si="5"/>
        <v>0</v>
      </c>
    </row>
    <row r="38" spans="1:8" ht="17.25" customHeight="1" x14ac:dyDescent="0.25"/>
    <row r="39" spans="1:8" x14ac:dyDescent="0.25">
      <c r="A39" s="108"/>
      <c r="B39" s="109"/>
      <c r="C39" s="109"/>
      <c r="D39" s="109"/>
      <c r="E39" s="109"/>
      <c r="F39" s="109"/>
      <c r="G39" s="109"/>
      <c r="H39" s="109"/>
    </row>
    <row r="40" spans="1:8" ht="9" customHeight="1" x14ac:dyDescent="0.25"/>
  </sheetData>
  <mergeCells count="24">
    <mergeCell ref="A39:H39"/>
    <mergeCell ref="A21:E21"/>
    <mergeCell ref="A22:E22"/>
    <mergeCell ref="A24:H24"/>
    <mergeCell ref="A27:E27"/>
    <mergeCell ref="A28:E28"/>
    <mergeCell ref="A29:E29"/>
    <mergeCell ref="A31:H31"/>
    <mergeCell ref="A34:E34"/>
    <mergeCell ref="A35:E35"/>
    <mergeCell ref="A36:E36"/>
    <mergeCell ref="A37:E37"/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5"/>
  <sheetViews>
    <sheetView topLeftCell="A7" workbookViewId="0">
      <selection activeCell="F41" sqref="F4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6" ht="42" customHeight="1" x14ac:dyDescent="0.25">
      <c r="A1" s="96" t="s">
        <v>88</v>
      </c>
      <c r="B1" s="96"/>
      <c r="C1" s="96"/>
      <c r="D1" s="96"/>
      <c r="E1" s="96"/>
      <c r="F1" s="9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96" t="s">
        <v>17</v>
      </c>
      <c r="B3" s="96"/>
      <c r="C3" s="96"/>
      <c r="D3" s="96"/>
      <c r="E3" s="96"/>
      <c r="F3" s="96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96" t="s">
        <v>4</v>
      </c>
      <c r="B5" s="96"/>
      <c r="C5" s="96"/>
      <c r="D5" s="96"/>
      <c r="E5" s="96"/>
      <c r="F5" s="96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96" t="s">
        <v>37</v>
      </c>
      <c r="B7" s="96"/>
      <c r="C7" s="96"/>
      <c r="D7" s="96"/>
      <c r="E7" s="96"/>
      <c r="F7" s="96"/>
    </row>
    <row r="8" spans="1:6" ht="18" x14ac:dyDescent="0.25">
      <c r="A8" s="4"/>
      <c r="B8" s="4"/>
      <c r="C8" s="4"/>
      <c r="D8" s="4"/>
      <c r="E8" s="5"/>
      <c r="F8" s="5"/>
    </row>
    <row r="9" spans="1:6" x14ac:dyDescent="0.25">
      <c r="A9" s="17" t="s">
        <v>5</v>
      </c>
      <c r="B9" s="16" t="s">
        <v>6</v>
      </c>
      <c r="C9" s="16" t="s">
        <v>3</v>
      </c>
      <c r="D9" s="17" t="s">
        <v>63</v>
      </c>
      <c r="E9" s="17" t="s">
        <v>89</v>
      </c>
      <c r="F9" s="17" t="s">
        <v>91</v>
      </c>
    </row>
    <row r="10" spans="1:6" x14ac:dyDescent="0.25">
      <c r="A10" s="28"/>
      <c r="B10" s="29"/>
      <c r="C10" s="27" t="s">
        <v>0</v>
      </c>
      <c r="D10" s="82">
        <v>267425</v>
      </c>
      <c r="E10" s="82">
        <v>-31371.620000000003</v>
      </c>
      <c r="F10" s="82">
        <v>236053.38</v>
      </c>
    </row>
    <row r="11" spans="1:6" ht="15.75" customHeight="1" x14ac:dyDescent="0.25">
      <c r="A11" s="10">
        <v>6</v>
      </c>
      <c r="B11" s="10"/>
      <c r="C11" s="10" t="s">
        <v>7</v>
      </c>
      <c r="D11" s="83">
        <v>267425</v>
      </c>
      <c r="E11" s="83">
        <v>-31371.620000000003</v>
      </c>
      <c r="F11" s="83">
        <v>236053.38</v>
      </c>
    </row>
    <row r="12" spans="1:6" ht="38.25" x14ac:dyDescent="0.25">
      <c r="A12" s="10"/>
      <c r="B12" s="14">
        <v>63</v>
      </c>
      <c r="C12" s="36" t="s">
        <v>26</v>
      </c>
      <c r="D12" s="84">
        <v>17950</v>
      </c>
      <c r="E12" s="84">
        <v>-16397.7</v>
      </c>
      <c r="F12" s="84">
        <v>1552.3</v>
      </c>
    </row>
    <row r="13" spans="1:6" ht="64.5" x14ac:dyDescent="0.25">
      <c r="A13" s="11"/>
      <c r="B13" s="11">
        <v>65</v>
      </c>
      <c r="C13" s="37" t="s">
        <v>64</v>
      </c>
      <c r="D13" s="84">
        <v>400</v>
      </c>
      <c r="E13" s="84">
        <v>0</v>
      </c>
      <c r="F13" s="84">
        <v>400</v>
      </c>
    </row>
    <row r="14" spans="1:6" ht="51.75" x14ac:dyDescent="0.25">
      <c r="A14" s="11"/>
      <c r="B14" s="11">
        <v>66</v>
      </c>
      <c r="C14" s="37" t="s">
        <v>65</v>
      </c>
      <c r="D14" s="85">
        <v>1296</v>
      </c>
      <c r="E14" s="85">
        <v>551.21</v>
      </c>
      <c r="F14" s="85">
        <v>1847.21</v>
      </c>
    </row>
    <row r="15" spans="1:6" ht="38.25" x14ac:dyDescent="0.25">
      <c r="A15" s="11"/>
      <c r="B15" s="11">
        <v>67</v>
      </c>
      <c r="C15" s="14" t="s">
        <v>27</v>
      </c>
      <c r="D15" s="85">
        <v>247779</v>
      </c>
      <c r="E15" s="85">
        <v>-15525.13</v>
      </c>
      <c r="F15" s="85">
        <v>232253.87</v>
      </c>
    </row>
    <row r="16" spans="1:6" ht="25.5" x14ac:dyDescent="0.25">
      <c r="A16" s="13">
        <v>7</v>
      </c>
      <c r="B16" s="13"/>
      <c r="C16" s="18" t="s">
        <v>8</v>
      </c>
      <c r="D16" s="86">
        <v>0</v>
      </c>
      <c r="E16" s="86">
        <v>0</v>
      </c>
      <c r="F16" s="86">
        <v>0</v>
      </c>
    </row>
    <row r="17" spans="1:6" ht="38.25" x14ac:dyDescent="0.25">
      <c r="A17" s="14"/>
      <c r="B17" s="14">
        <v>72</v>
      </c>
      <c r="C17" s="19" t="s">
        <v>25</v>
      </c>
      <c r="D17" s="85">
        <v>0</v>
      </c>
      <c r="E17" s="85">
        <v>0</v>
      </c>
      <c r="F17" s="85">
        <v>0</v>
      </c>
    </row>
    <row r="18" spans="1:6" x14ac:dyDescent="0.25">
      <c r="A18" s="32"/>
      <c r="B18" s="32"/>
      <c r="C18" s="33"/>
      <c r="D18" s="34"/>
      <c r="E18" s="34"/>
      <c r="F18" s="35"/>
    </row>
    <row r="19" spans="1:6" x14ac:dyDescent="0.25">
      <c r="A19" s="32"/>
      <c r="B19" s="32"/>
      <c r="C19" s="33"/>
      <c r="D19" s="34"/>
      <c r="E19" s="34"/>
      <c r="F19" s="35"/>
    </row>
    <row r="20" spans="1:6" x14ac:dyDescent="0.25">
      <c r="A20" s="32"/>
      <c r="B20" s="32"/>
      <c r="C20" s="33"/>
      <c r="D20" s="34"/>
      <c r="E20" s="34"/>
      <c r="F20" s="35"/>
    </row>
    <row r="21" spans="1:6" x14ac:dyDescent="0.25">
      <c r="A21" s="32"/>
      <c r="B21" s="32"/>
      <c r="C21" s="33"/>
      <c r="D21" s="34"/>
      <c r="E21" s="34"/>
      <c r="F21" s="35"/>
    </row>
    <row r="24" spans="1:6" ht="15.75" x14ac:dyDescent="0.25">
      <c r="A24" s="96" t="s">
        <v>38</v>
      </c>
      <c r="B24" s="118"/>
      <c r="C24" s="118"/>
      <c r="D24" s="118"/>
      <c r="E24" s="118"/>
      <c r="F24" s="118"/>
    </row>
    <row r="25" spans="1:6" ht="18" x14ac:dyDescent="0.25">
      <c r="A25" s="4"/>
      <c r="B25" s="4"/>
      <c r="C25" s="4"/>
      <c r="D25" s="4"/>
      <c r="E25" s="5"/>
      <c r="F25" s="5"/>
    </row>
    <row r="26" spans="1:6" x14ac:dyDescent="0.25">
      <c r="A26" s="17" t="s">
        <v>5</v>
      </c>
      <c r="B26" s="16" t="s">
        <v>6</v>
      </c>
      <c r="C26" s="16" t="s">
        <v>9</v>
      </c>
      <c r="D26" s="17" t="s">
        <v>63</v>
      </c>
      <c r="E26" s="17" t="s">
        <v>89</v>
      </c>
      <c r="F26" s="17" t="s">
        <v>91</v>
      </c>
    </row>
    <row r="27" spans="1:6" x14ac:dyDescent="0.25">
      <c r="A27" s="28"/>
      <c r="B27" s="29"/>
      <c r="C27" s="27" t="s">
        <v>1</v>
      </c>
      <c r="D27" s="82">
        <v>267425</v>
      </c>
      <c r="E27" s="82">
        <v>-31371.620000000003</v>
      </c>
      <c r="F27" s="82">
        <v>236053.38</v>
      </c>
    </row>
    <row r="28" spans="1:6" ht="15.75" customHeight="1" x14ac:dyDescent="0.25">
      <c r="A28" s="10">
        <v>3</v>
      </c>
      <c r="B28" s="10"/>
      <c r="C28" s="10" t="s">
        <v>10</v>
      </c>
      <c r="D28" s="83">
        <v>224100</v>
      </c>
      <c r="E28" s="83">
        <v>3053.3799999999992</v>
      </c>
      <c r="F28" s="83">
        <v>227153.38</v>
      </c>
    </row>
    <row r="29" spans="1:6" ht="15.75" customHeight="1" x14ac:dyDescent="0.25">
      <c r="A29" s="10"/>
      <c r="B29" s="14">
        <v>31</v>
      </c>
      <c r="C29" s="14" t="s">
        <v>11</v>
      </c>
      <c r="D29" s="84">
        <v>132711</v>
      </c>
      <c r="E29" s="84">
        <v>15559.29</v>
      </c>
      <c r="F29" s="84">
        <v>148270.29</v>
      </c>
    </row>
    <row r="30" spans="1:6" x14ac:dyDescent="0.25">
      <c r="A30" s="11"/>
      <c r="B30" s="11">
        <v>32</v>
      </c>
      <c r="C30" s="11" t="s">
        <v>20</v>
      </c>
      <c r="D30" s="84">
        <v>90839</v>
      </c>
      <c r="E30" s="84">
        <v>-12505.910000000002</v>
      </c>
      <c r="F30" s="84">
        <v>78333.090000000011</v>
      </c>
    </row>
    <row r="31" spans="1:6" x14ac:dyDescent="0.25">
      <c r="A31" s="11"/>
      <c r="B31" s="38">
        <v>34</v>
      </c>
      <c r="C31" s="41" t="s">
        <v>66</v>
      </c>
      <c r="D31" s="84">
        <v>550</v>
      </c>
      <c r="E31" s="84">
        <v>0</v>
      </c>
      <c r="F31" s="84">
        <v>550</v>
      </c>
    </row>
    <row r="32" spans="1:6" ht="25.5" x14ac:dyDescent="0.25">
      <c r="A32" s="13">
        <v>4</v>
      </c>
      <c r="B32" s="13"/>
      <c r="C32" s="18" t="s">
        <v>12</v>
      </c>
      <c r="D32" s="83">
        <v>43325</v>
      </c>
      <c r="E32" s="83">
        <v>-34425</v>
      </c>
      <c r="F32" s="83">
        <v>8900</v>
      </c>
    </row>
    <row r="33" spans="1:6" ht="38.25" x14ac:dyDescent="0.25">
      <c r="A33" s="39"/>
      <c r="B33" s="40">
        <v>42</v>
      </c>
      <c r="C33" s="19" t="s">
        <v>28</v>
      </c>
      <c r="D33" s="87">
        <v>43325</v>
      </c>
      <c r="E33" s="87">
        <v>-34425</v>
      </c>
      <c r="F33" s="87">
        <v>8900</v>
      </c>
    </row>
    <row r="35" spans="1:6" x14ac:dyDescent="0.25">
      <c r="D35" s="48"/>
    </row>
  </sheetData>
  <mergeCells count="5">
    <mergeCell ref="A24:F24"/>
    <mergeCell ref="A1:F1"/>
    <mergeCell ref="A3:F3"/>
    <mergeCell ref="A5:F5"/>
    <mergeCell ref="A7:F7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0"/>
  <sheetViews>
    <sheetView topLeftCell="A13" workbookViewId="0">
      <selection activeCell="B28" sqref="B28:D28"/>
    </sheetView>
  </sheetViews>
  <sheetFormatPr defaultRowHeight="15" x14ac:dyDescent="0.25"/>
  <cols>
    <col min="1" max="4" width="25.28515625" customWidth="1"/>
    <col min="6" max="6" width="9.85546875" bestFit="1" customWidth="1"/>
  </cols>
  <sheetData>
    <row r="1" spans="1:4" ht="42" customHeight="1" x14ac:dyDescent="0.25">
      <c r="A1" s="96" t="s">
        <v>88</v>
      </c>
      <c r="B1" s="96"/>
      <c r="C1" s="96"/>
      <c r="D1" s="96"/>
    </row>
    <row r="2" spans="1:4" ht="18" customHeight="1" x14ac:dyDescent="0.25">
      <c r="A2" s="4"/>
      <c r="B2" s="4"/>
      <c r="C2" s="4"/>
      <c r="D2" s="4"/>
    </row>
    <row r="3" spans="1:4" ht="15.75" customHeight="1" x14ac:dyDescent="0.25">
      <c r="A3" s="96" t="s">
        <v>17</v>
      </c>
      <c r="B3" s="96"/>
      <c r="C3" s="96"/>
      <c r="D3" s="96"/>
    </row>
    <row r="4" spans="1:4" ht="18" x14ac:dyDescent="0.25">
      <c r="B4" s="4"/>
      <c r="C4" s="5"/>
      <c r="D4" s="5"/>
    </row>
    <row r="5" spans="1:4" ht="18" customHeight="1" x14ac:dyDescent="0.25">
      <c r="A5" s="96" t="s">
        <v>4</v>
      </c>
      <c r="B5" s="96"/>
      <c r="C5" s="96"/>
      <c r="D5" s="96"/>
    </row>
    <row r="6" spans="1:4" ht="18" x14ac:dyDescent="0.25">
      <c r="A6" s="4"/>
      <c r="B6" s="4"/>
      <c r="C6" s="5"/>
      <c r="D6" s="5"/>
    </row>
    <row r="7" spans="1:4" ht="15.75" customHeight="1" x14ac:dyDescent="0.25">
      <c r="A7" s="96" t="s">
        <v>39</v>
      </c>
      <c r="B7" s="96"/>
      <c r="C7" s="96"/>
      <c r="D7" s="96"/>
    </row>
    <row r="8" spans="1:4" ht="18" x14ac:dyDescent="0.25">
      <c r="A8" s="4"/>
      <c r="B8" s="4"/>
      <c r="C8" s="5"/>
      <c r="D8" s="5"/>
    </row>
    <row r="9" spans="1:4" x14ac:dyDescent="0.25">
      <c r="A9" s="17" t="s">
        <v>41</v>
      </c>
      <c r="B9" s="17" t="s">
        <v>63</v>
      </c>
      <c r="C9" s="17" t="s">
        <v>89</v>
      </c>
      <c r="D9" s="17" t="s">
        <v>91</v>
      </c>
    </row>
    <row r="10" spans="1:4" x14ac:dyDescent="0.25">
      <c r="A10" s="30" t="s">
        <v>0</v>
      </c>
      <c r="B10" s="82">
        <f>B11+B13+B15+B17+B21</f>
        <v>267425</v>
      </c>
      <c r="C10" s="82">
        <f>C11+C13+C15+C17+C21</f>
        <v>-31371.62</v>
      </c>
      <c r="D10" s="82">
        <f>D11+D13+D15+D17+D21</f>
        <v>236053.37999999998</v>
      </c>
    </row>
    <row r="11" spans="1:4" x14ac:dyDescent="0.25">
      <c r="A11" s="10" t="s">
        <v>44</v>
      </c>
      <c r="B11" s="84">
        <f>B12</f>
        <v>247779</v>
      </c>
      <c r="C11" s="84">
        <f>C12</f>
        <v>-15525.13</v>
      </c>
      <c r="D11" s="84">
        <f>D12</f>
        <v>232253.87</v>
      </c>
    </row>
    <row r="12" spans="1:4" x14ac:dyDescent="0.25">
      <c r="A12" s="42" t="s">
        <v>67</v>
      </c>
      <c r="B12" s="84">
        <v>247779</v>
      </c>
      <c r="C12" s="84">
        <v>-15525.13</v>
      </c>
      <c r="D12" s="84">
        <v>232253.87</v>
      </c>
    </row>
    <row r="13" spans="1:4" x14ac:dyDescent="0.25">
      <c r="A13" s="10" t="s">
        <v>46</v>
      </c>
      <c r="B13" s="84">
        <f>B14</f>
        <v>500</v>
      </c>
      <c r="C13" s="84">
        <f>C14</f>
        <v>1347.21</v>
      </c>
      <c r="D13" s="84">
        <f>D14</f>
        <v>1847.21</v>
      </c>
    </row>
    <row r="14" spans="1:4" x14ac:dyDescent="0.25">
      <c r="A14" s="43" t="s">
        <v>68</v>
      </c>
      <c r="B14" s="84">
        <v>500</v>
      </c>
      <c r="C14" s="84">
        <v>1347.21</v>
      </c>
      <c r="D14" s="84">
        <v>1847.21</v>
      </c>
    </row>
    <row r="15" spans="1:4" ht="25.5" x14ac:dyDescent="0.25">
      <c r="A15" s="44" t="s">
        <v>43</v>
      </c>
      <c r="B15" s="84">
        <f>B16</f>
        <v>400</v>
      </c>
      <c r="C15" s="84">
        <f>C16</f>
        <v>0</v>
      </c>
      <c r="D15" s="84">
        <f>D16</f>
        <v>400</v>
      </c>
    </row>
    <row r="16" spans="1:4" ht="38.25" x14ac:dyDescent="0.25">
      <c r="A16" s="43" t="s">
        <v>69</v>
      </c>
      <c r="B16" s="84">
        <v>400</v>
      </c>
      <c r="C16" s="84">
        <v>0</v>
      </c>
      <c r="D16" s="84">
        <v>400</v>
      </c>
    </row>
    <row r="17" spans="1:6" x14ac:dyDescent="0.25">
      <c r="A17" s="44" t="s">
        <v>42</v>
      </c>
      <c r="B17" s="84">
        <f>B19</f>
        <v>17950</v>
      </c>
      <c r="C17" s="84">
        <f>C19+C18+C20</f>
        <v>-16397.7</v>
      </c>
      <c r="D17" s="84">
        <f>D19+D18+D20</f>
        <v>1552.3</v>
      </c>
    </row>
    <row r="18" spans="1:6" x14ac:dyDescent="0.25">
      <c r="A18" s="43" t="s">
        <v>92</v>
      </c>
      <c r="B18" s="84">
        <v>0</v>
      </c>
      <c r="C18" s="84">
        <v>125.86</v>
      </c>
      <c r="D18" s="84">
        <v>125.86</v>
      </c>
    </row>
    <row r="19" spans="1:6" ht="25.5" x14ac:dyDescent="0.25">
      <c r="A19" s="43" t="s">
        <v>70</v>
      </c>
      <c r="B19" s="84">
        <v>17950</v>
      </c>
      <c r="C19" s="84">
        <v>-17950</v>
      </c>
      <c r="D19" s="84">
        <v>0</v>
      </c>
    </row>
    <row r="20" spans="1:6" ht="25.5" x14ac:dyDescent="0.25">
      <c r="A20" s="43" t="s">
        <v>93</v>
      </c>
      <c r="B20" s="84">
        <v>0</v>
      </c>
      <c r="C20" s="84">
        <v>1426.44</v>
      </c>
      <c r="D20" s="84">
        <v>1426.44</v>
      </c>
    </row>
    <row r="21" spans="1:6" x14ac:dyDescent="0.25">
      <c r="A21" s="44" t="s">
        <v>71</v>
      </c>
      <c r="B21" s="84">
        <f>B22</f>
        <v>796</v>
      </c>
      <c r="C21" s="84">
        <f>C22</f>
        <v>-796</v>
      </c>
      <c r="D21" s="84">
        <f>D22</f>
        <v>0</v>
      </c>
    </row>
    <row r="22" spans="1:6" ht="25.5" x14ac:dyDescent="0.25">
      <c r="A22" s="43" t="s">
        <v>72</v>
      </c>
      <c r="B22" s="84">
        <v>796</v>
      </c>
      <c r="C22" s="84">
        <v>-796</v>
      </c>
      <c r="D22" s="84">
        <v>0</v>
      </c>
    </row>
    <row r="25" spans="1:6" ht="15.75" customHeight="1" x14ac:dyDescent="0.25">
      <c r="A25" s="96" t="s">
        <v>40</v>
      </c>
      <c r="B25" s="96"/>
      <c r="C25" s="96"/>
      <c r="D25" s="96"/>
    </row>
    <row r="26" spans="1:6" ht="18" x14ac:dyDescent="0.25">
      <c r="A26" s="4"/>
      <c r="B26" s="4"/>
      <c r="C26" s="5"/>
      <c r="D26" s="5"/>
    </row>
    <row r="27" spans="1:6" x14ac:dyDescent="0.25">
      <c r="A27" s="17" t="s">
        <v>41</v>
      </c>
      <c r="B27" s="17" t="s">
        <v>63</v>
      </c>
      <c r="C27" s="17" t="s">
        <v>89</v>
      </c>
      <c r="D27" s="17" t="s">
        <v>91</v>
      </c>
    </row>
    <row r="28" spans="1:6" x14ac:dyDescent="0.25">
      <c r="A28" s="30" t="s">
        <v>1</v>
      </c>
      <c r="B28" s="82">
        <v>267425</v>
      </c>
      <c r="C28" s="82">
        <f>C29+C31+C33+C35+C39</f>
        <v>-31371.62</v>
      </c>
      <c r="D28" s="82">
        <f>D29+D31+D33+D35+D39</f>
        <v>236053.37999999998</v>
      </c>
    </row>
    <row r="29" spans="1:6" ht="15.75" customHeight="1" x14ac:dyDescent="0.25">
      <c r="A29" s="10" t="s">
        <v>44</v>
      </c>
      <c r="B29" s="84">
        <v>247779</v>
      </c>
      <c r="C29" s="84">
        <v>-15525.13</v>
      </c>
      <c r="D29" s="84">
        <v>232253.87</v>
      </c>
    </row>
    <row r="30" spans="1:6" x14ac:dyDescent="0.25">
      <c r="A30" s="42" t="s">
        <v>67</v>
      </c>
      <c r="B30" s="84">
        <v>247779</v>
      </c>
      <c r="C30" s="84">
        <v>-15525.13</v>
      </c>
      <c r="D30" s="84">
        <v>232253.87</v>
      </c>
      <c r="F30" s="93"/>
    </row>
    <row r="31" spans="1:6" x14ac:dyDescent="0.25">
      <c r="A31" s="10" t="s">
        <v>46</v>
      </c>
      <c r="B31" s="84">
        <v>500</v>
      </c>
      <c r="C31" s="84">
        <v>1347.21</v>
      </c>
      <c r="D31" s="84">
        <v>1847.21</v>
      </c>
    </row>
    <row r="32" spans="1:6" x14ac:dyDescent="0.25">
      <c r="A32" s="43" t="s">
        <v>68</v>
      </c>
      <c r="B32" s="84">
        <v>500</v>
      </c>
      <c r="C32" s="84">
        <v>1347.21</v>
      </c>
      <c r="D32" s="84">
        <v>1847.21</v>
      </c>
    </row>
    <row r="33" spans="1:4" ht="25.5" x14ac:dyDescent="0.25">
      <c r="A33" s="44" t="s">
        <v>43</v>
      </c>
      <c r="B33" s="84">
        <v>400</v>
      </c>
      <c r="C33" s="84">
        <v>0</v>
      </c>
      <c r="D33" s="84">
        <v>400</v>
      </c>
    </row>
    <row r="34" spans="1:4" ht="38.25" x14ac:dyDescent="0.25">
      <c r="A34" s="43" t="s">
        <v>69</v>
      </c>
      <c r="B34" s="84">
        <v>400</v>
      </c>
      <c r="C34" s="84">
        <v>0</v>
      </c>
      <c r="D34" s="84">
        <v>400</v>
      </c>
    </row>
    <row r="35" spans="1:4" x14ac:dyDescent="0.25">
      <c r="A35" s="44" t="s">
        <v>42</v>
      </c>
      <c r="B35" s="84">
        <v>17950</v>
      </c>
      <c r="C35" s="84">
        <f>-17950+C36+C38</f>
        <v>-16397.7</v>
      </c>
      <c r="D35" s="84">
        <f>D36+D38</f>
        <v>1552.3</v>
      </c>
    </row>
    <row r="36" spans="1:4" x14ac:dyDescent="0.25">
      <c r="A36" s="43" t="s">
        <v>92</v>
      </c>
      <c r="B36" s="84">
        <v>0</v>
      </c>
      <c r="C36" s="84">
        <v>125.86</v>
      </c>
      <c r="D36" s="84">
        <v>125.86</v>
      </c>
    </row>
    <row r="37" spans="1:4" ht="25.5" x14ac:dyDescent="0.25">
      <c r="A37" s="43" t="s">
        <v>70</v>
      </c>
      <c r="B37" s="84">
        <v>17950</v>
      </c>
      <c r="C37" s="84">
        <v>-17950</v>
      </c>
      <c r="D37" s="84">
        <v>0</v>
      </c>
    </row>
    <row r="38" spans="1:4" ht="25.5" x14ac:dyDescent="0.25">
      <c r="A38" s="43" t="s">
        <v>93</v>
      </c>
      <c r="B38" s="84">
        <v>0</v>
      </c>
      <c r="C38" s="84">
        <v>1426.44</v>
      </c>
      <c r="D38" s="84">
        <v>1426.44</v>
      </c>
    </row>
    <row r="39" spans="1:4" x14ac:dyDescent="0.25">
      <c r="A39" s="44" t="s">
        <v>71</v>
      </c>
      <c r="B39" s="84">
        <v>796</v>
      </c>
      <c r="C39" s="84">
        <v>-796</v>
      </c>
      <c r="D39" s="84">
        <v>0</v>
      </c>
    </row>
    <row r="40" spans="1:4" ht="25.5" x14ac:dyDescent="0.25">
      <c r="A40" s="43" t="s">
        <v>72</v>
      </c>
      <c r="B40" s="84">
        <v>796</v>
      </c>
      <c r="C40" s="84">
        <v>-796</v>
      </c>
      <c r="D40" s="84">
        <v>0</v>
      </c>
    </row>
  </sheetData>
  <mergeCells count="5">
    <mergeCell ref="A1:D1"/>
    <mergeCell ref="A3:D3"/>
    <mergeCell ref="A5:D5"/>
    <mergeCell ref="A7:D7"/>
    <mergeCell ref="A25:D25"/>
  </mergeCells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2"/>
  <sheetViews>
    <sheetView workbookViewId="0">
      <selection activeCell="C25" sqref="C25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4" ht="42" customHeight="1" x14ac:dyDescent="0.25">
      <c r="A1" s="96" t="s">
        <v>88</v>
      </c>
      <c r="B1" s="96"/>
      <c r="C1" s="96"/>
      <c r="D1" s="96"/>
    </row>
    <row r="2" spans="1:4" ht="18" customHeight="1" x14ac:dyDescent="0.25">
      <c r="A2" s="4"/>
      <c r="B2" s="4"/>
      <c r="C2" s="4"/>
      <c r="D2" s="4"/>
    </row>
    <row r="3" spans="1:4" ht="15.75" x14ac:dyDescent="0.25">
      <c r="A3" s="96" t="s">
        <v>17</v>
      </c>
      <c r="B3" s="96"/>
      <c r="C3" s="97"/>
      <c r="D3" s="97"/>
    </row>
    <row r="4" spans="1:4" ht="18" x14ac:dyDescent="0.25">
      <c r="A4" s="4"/>
      <c r="B4" s="4"/>
      <c r="C4" s="5"/>
      <c r="D4" s="5"/>
    </row>
    <row r="5" spans="1:4" ht="18" customHeight="1" x14ac:dyDescent="0.25">
      <c r="A5" s="96" t="s">
        <v>4</v>
      </c>
      <c r="B5" s="98"/>
      <c r="C5" s="98"/>
      <c r="D5" s="98"/>
    </row>
    <row r="6" spans="1:4" ht="18" x14ac:dyDescent="0.25">
      <c r="A6" s="4"/>
      <c r="B6" s="4"/>
      <c r="C6" s="5"/>
      <c r="D6" s="5"/>
    </row>
    <row r="7" spans="1:4" ht="15.75" x14ac:dyDescent="0.25">
      <c r="A7" s="96" t="s">
        <v>13</v>
      </c>
      <c r="B7" s="118"/>
      <c r="C7" s="118"/>
      <c r="D7" s="118"/>
    </row>
    <row r="8" spans="1:4" ht="18" x14ac:dyDescent="0.25">
      <c r="A8" s="4"/>
      <c r="B8" s="4"/>
      <c r="C8" s="5"/>
      <c r="D8" s="5"/>
    </row>
    <row r="9" spans="1:4" x14ac:dyDescent="0.25">
      <c r="A9" s="17" t="s">
        <v>41</v>
      </c>
      <c r="B9" s="17" t="s">
        <v>63</v>
      </c>
      <c r="C9" s="17" t="s">
        <v>89</v>
      </c>
      <c r="D9" s="17" t="s">
        <v>91</v>
      </c>
    </row>
    <row r="10" spans="1:4" ht="15.75" customHeight="1" x14ac:dyDescent="0.25">
      <c r="A10" s="10" t="s">
        <v>73</v>
      </c>
      <c r="B10" s="84">
        <f t="shared" ref="B10:B11" si="0">B11</f>
        <v>267425</v>
      </c>
      <c r="C10" s="84">
        <v>-31371.62</v>
      </c>
      <c r="D10" s="84">
        <v>236053.37999999998</v>
      </c>
    </row>
    <row r="11" spans="1:4" ht="15.75" customHeight="1" x14ac:dyDescent="0.25">
      <c r="A11" s="44" t="s">
        <v>74</v>
      </c>
      <c r="B11" s="84">
        <f t="shared" si="0"/>
        <v>267425</v>
      </c>
      <c r="C11" s="84">
        <v>-31371.62</v>
      </c>
      <c r="D11" s="84">
        <v>236053.37999999998</v>
      </c>
    </row>
    <row r="12" spans="1:4" x14ac:dyDescent="0.25">
      <c r="A12" s="43" t="s">
        <v>75</v>
      </c>
      <c r="B12" s="84">
        <v>267425</v>
      </c>
      <c r="C12" s="84">
        <v>-31371.62</v>
      </c>
      <c r="D12" s="84">
        <v>236053.37999999998</v>
      </c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4"/>
  <sheetViews>
    <sheetView workbookViewId="0">
      <selection activeCell="D30" sqref="D3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6" ht="42" customHeight="1" x14ac:dyDescent="0.25">
      <c r="A1" s="96" t="s">
        <v>88</v>
      </c>
      <c r="B1" s="96"/>
      <c r="C1" s="96"/>
      <c r="D1" s="96"/>
      <c r="E1" s="96"/>
      <c r="F1" s="9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96" t="s">
        <v>17</v>
      </c>
      <c r="B3" s="96"/>
      <c r="C3" s="96"/>
      <c r="D3" s="96"/>
      <c r="E3" s="96"/>
      <c r="F3" s="96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96" t="s">
        <v>48</v>
      </c>
      <c r="B5" s="96"/>
      <c r="C5" s="96"/>
      <c r="D5" s="96"/>
      <c r="E5" s="96"/>
      <c r="F5" s="96"/>
    </row>
    <row r="6" spans="1:6" ht="18" x14ac:dyDescent="0.25">
      <c r="A6" s="4"/>
      <c r="B6" s="4"/>
      <c r="C6" s="4"/>
      <c r="D6" s="4"/>
      <c r="E6" s="5"/>
      <c r="F6" s="5"/>
    </row>
    <row r="7" spans="1:6" x14ac:dyDescent="0.25">
      <c r="A7" s="17" t="s">
        <v>5</v>
      </c>
      <c r="B7" s="16" t="s">
        <v>6</v>
      </c>
      <c r="C7" s="16" t="s">
        <v>29</v>
      </c>
      <c r="D7" s="17" t="s">
        <v>63</v>
      </c>
      <c r="E7" s="17" t="s">
        <v>89</v>
      </c>
      <c r="F7" s="17" t="s">
        <v>91</v>
      </c>
    </row>
    <row r="8" spans="1:6" x14ac:dyDescent="0.25">
      <c r="A8" s="28"/>
      <c r="B8" s="29"/>
      <c r="C8" s="27" t="s">
        <v>50</v>
      </c>
      <c r="D8" s="28"/>
      <c r="E8" s="28"/>
      <c r="F8" s="28"/>
    </row>
    <row r="9" spans="1:6" ht="25.5" x14ac:dyDescent="0.25">
      <c r="A9" s="10">
        <v>8</v>
      </c>
      <c r="B9" s="10"/>
      <c r="C9" s="10" t="s">
        <v>14</v>
      </c>
      <c r="D9" s="8"/>
      <c r="E9" s="8"/>
      <c r="F9" s="8"/>
    </row>
    <row r="10" spans="1:6" x14ac:dyDescent="0.25">
      <c r="A10" s="10"/>
      <c r="B10" s="14">
        <v>84</v>
      </c>
      <c r="C10" s="14" t="s">
        <v>21</v>
      </c>
      <c r="D10" s="8"/>
      <c r="E10" s="8"/>
      <c r="F10" s="8"/>
    </row>
    <row r="11" spans="1:6" x14ac:dyDescent="0.25">
      <c r="A11" s="10"/>
      <c r="B11" s="14"/>
      <c r="C11" s="31"/>
      <c r="D11" s="8"/>
      <c r="E11" s="8"/>
      <c r="F11" s="8"/>
    </row>
    <row r="12" spans="1:6" x14ac:dyDescent="0.25">
      <c r="A12" s="10"/>
      <c r="B12" s="14"/>
      <c r="C12" s="27" t="s">
        <v>53</v>
      </c>
      <c r="D12" s="8"/>
      <c r="E12" s="8"/>
      <c r="F12" s="8"/>
    </row>
    <row r="13" spans="1:6" ht="25.5" x14ac:dyDescent="0.25">
      <c r="A13" s="13">
        <v>5</v>
      </c>
      <c r="B13" s="13"/>
      <c r="C13" s="18" t="s">
        <v>15</v>
      </c>
      <c r="D13" s="8"/>
      <c r="E13" s="8"/>
      <c r="F13" s="8"/>
    </row>
    <row r="14" spans="1:6" ht="25.5" x14ac:dyDescent="0.25">
      <c r="A14" s="14"/>
      <c r="B14" s="14">
        <v>54</v>
      </c>
      <c r="C14" s="19" t="s">
        <v>22</v>
      </c>
      <c r="D14" s="8"/>
      <c r="E14" s="8"/>
      <c r="F14" s="9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16"/>
  <sheetViews>
    <sheetView workbookViewId="0">
      <selection activeCell="B7" sqref="B7:D7"/>
    </sheetView>
  </sheetViews>
  <sheetFormatPr defaultRowHeight="15" x14ac:dyDescent="0.25"/>
  <cols>
    <col min="1" max="4" width="25.28515625" customWidth="1"/>
  </cols>
  <sheetData>
    <row r="1" spans="1:4" ht="42" customHeight="1" x14ac:dyDescent="0.25">
      <c r="A1" s="96" t="s">
        <v>88</v>
      </c>
      <c r="B1" s="96"/>
      <c r="C1" s="96"/>
      <c r="D1" s="96"/>
    </row>
    <row r="2" spans="1:4" ht="18" customHeight="1" x14ac:dyDescent="0.25">
      <c r="A2" s="4"/>
      <c r="B2" s="4"/>
      <c r="C2" s="4"/>
      <c r="D2" s="4"/>
    </row>
    <row r="3" spans="1:4" ht="15.75" customHeight="1" x14ac:dyDescent="0.25">
      <c r="A3" s="96" t="s">
        <v>17</v>
      </c>
      <c r="B3" s="96"/>
      <c r="C3" s="96"/>
      <c r="D3" s="96"/>
    </row>
    <row r="4" spans="1:4" ht="18" x14ac:dyDescent="0.25">
      <c r="A4" s="4"/>
      <c r="B4" s="4"/>
      <c r="C4" s="5"/>
      <c r="D4" s="5"/>
    </row>
    <row r="5" spans="1:4" ht="18" customHeight="1" x14ac:dyDescent="0.25">
      <c r="A5" s="96" t="s">
        <v>49</v>
      </c>
      <c r="B5" s="96"/>
      <c r="C5" s="96"/>
      <c r="D5" s="96"/>
    </row>
    <row r="6" spans="1:4" ht="18" x14ac:dyDescent="0.25">
      <c r="A6" s="4"/>
      <c r="B6" s="4"/>
      <c r="C6" s="5"/>
      <c r="D6" s="5"/>
    </row>
    <row r="7" spans="1:4" x14ac:dyDescent="0.25">
      <c r="A7" s="16" t="s">
        <v>41</v>
      </c>
      <c r="B7" s="17" t="s">
        <v>63</v>
      </c>
      <c r="C7" s="17" t="s">
        <v>89</v>
      </c>
      <c r="D7" s="17" t="s">
        <v>91</v>
      </c>
    </row>
    <row r="8" spans="1:4" x14ac:dyDescent="0.25">
      <c r="A8" s="10" t="s">
        <v>50</v>
      </c>
      <c r="B8" s="8"/>
      <c r="C8" s="8"/>
      <c r="D8" s="8"/>
    </row>
    <row r="9" spans="1:4" ht="25.5" x14ac:dyDescent="0.25">
      <c r="A9" s="10" t="s">
        <v>51</v>
      </c>
      <c r="B9" s="8"/>
      <c r="C9" s="8"/>
      <c r="D9" s="8"/>
    </row>
    <row r="10" spans="1:4" ht="25.5" x14ac:dyDescent="0.25">
      <c r="A10" s="15" t="s">
        <v>52</v>
      </c>
      <c r="B10" s="8"/>
      <c r="C10" s="8"/>
      <c r="D10" s="8"/>
    </row>
    <row r="11" spans="1:4" x14ac:dyDescent="0.25">
      <c r="A11" s="15"/>
      <c r="B11" s="8"/>
      <c r="C11" s="8"/>
      <c r="D11" s="8"/>
    </row>
    <row r="12" spans="1:4" x14ac:dyDescent="0.25">
      <c r="A12" s="10" t="s">
        <v>53</v>
      </c>
      <c r="B12" s="8"/>
      <c r="C12" s="8"/>
      <c r="D12" s="8"/>
    </row>
    <row r="13" spans="1:4" x14ac:dyDescent="0.25">
      <c r="A13" s="18" t="s">
        <v>44</v>
      </c>
      <c r="B13" s="8"/>
      <c r="C13" s="8"/>
      <c r="D13" s="8"/>
    </row>
    <row r="14" spans="1:4" x14ac:dyDescent="0.25">
      <c r="A14" s="12" t="s">
        <v>45</v>
      </c>
      <c r="B14" s="8"/>
      <c r="C14" s="8"/>
      <c r="D14" s="9"/>
    </row>
    <row r="15" spans="1:4" x14ac:dyDescent="0.25">
      <c r="A15" s="18" t="s">
        <v>46</v>
      </c>
      <c r="B15" s="8"/>
      <c r="C15" s="8"/>
      <c r="D15" s="9"/>
    </row>
    <row r="16" spans="1:4" x14ac:dyDescent="0.25">
      <c r="A16" s="12" t="s">
        <v>47</v>
      </c>
      <c r="B16" s="8"/>
      <c r="C16" s="8"/>
      <c r="D16" s="9"/>
    </row>
  </sheetData>
  <mergeCells count="3">
    <mergeCell ref="A1:D1"/>
    <mergeCell ref="A3:D3"/>
    <mergeCell ref="A5:D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44"/>
  <sheetViews>
    <sheetView topLeftCell="A19" workbookViewId="0">
      <selection activeCell="H31" sqref="H3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7" width="25.28515625" customWidth="1"/>
  </cols>
  <sheetData>
    <row r="1" spans="1:7" ht="42" customHeight="1" x14ac:dyDescent="0.25">
      <c r="A1" s="96" t="s">
        <v>88</v>
      </c>
      <c r="B1" s="96"/>
      <c r="C1" s="96"/>
      <c r="D1" s="96"/>
      <c r="E1" s="96"/>
      <c r="F1" s="96"/>
      <c r="G1" s="96"/>
    </row>
    <row r="2" spans="1:7" ht="18" x14ac:dyDescent="0.25">
      <c r="A2" s="4"/>
      <c r="B2" s="4"/>
      <c r="C2" s="4"/>
      <c r="D2" s="4"/>
      <c r="E2" s="4"/>
      <c r="F2" s="5"/>
      <c r="G2" s="5"/>
    </row>
    <row r="3" spans="1:7" ht="18" customHeight="1" x14ac:dyDescent="0.25">
      <c r="A3" s="96" t="s">
        <v>16</v>
      </c>
      <c r="B3" s="98"/>
      <c r="C3" s="98"/>
      <c r="D3" s="98"/>
      <c r="E3" s="98"/>
      <c r="F3" s="98"/>
      <c r="G3" s="98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x14ac:dyDescent="0.25">
      <c r="A5" s="137" t="s">
        <v>18</v>
      </c>
      <c r="B5" s="138"/>
      <c r="C5" s="139"/>
      <c r="D5" s="16" t="s">
        <v>19</v>
      </c>
      <c r="E5" s="17" t="s">
        <v>63</v>
      </c>
      <c r="F5" s="17" t="s">
        <v>89</v>
      </c>
      <c r="G5" s="17" t="s">
        <v>91</v>
      </c>
    </row>
    <row r="6" spans="1:7" ht="25.5" customHeight="1" x14ac:dyDescent="0.25">
      <c r="A6" s="140" t="s">
        <v>86</v>
      </c>
      <c r="B6" s="141"/>
      <c r="C6" s="142"/>
      <c r="D6" s="21" t="s">
        <v>87</v>
      </c>
      <c r="E6" s="88">
        <f>E7+E19+E28+E32</f>
        <v>267425</v>
      </c>
      <c r="F6" s="88">
        <f t="shared" ref="F6:G6" si="0">F7+F19+F28+F32</f>
        <v>-31371.620000000003</v>
      </c>
      <c r="G6" s="88">
        <f t="shared" si="0"/>
        <v>236053.38</v>
      </c>
    </row>
    <row r="7" spans="1:7" ht="25.5" customHeight="1" x14ac:dyDescent="0.25">
      <c r="A7" s="140" t="s">
        <v>101</v>
      </c>
      <c r="B7" s="141"/>
      <c r="C7" s="142"/>
      <c r="D7" s="21" t="s">
        <v>100</v>
      </c>
      <c r="E7" s="88">
        <f>E8+E13+E16</f>
        <v>210479</v>
      </c>
      <c r="F7" s="88">
        <f t="shared" ref="F7:G7" si="1">F8+F13+F16</f>
        <v>15396.21</v>
      </c>
      <c r="G7" s="88">
        <f t="shared" si="1"/>
        <v>225875.21</v>
      </c>
    </row>
    <row r="8" spans="1:7" ht="15" customHeight="1" x14ac:dyDescent="0.25">
      <c r="A8" s="119" t="s">
        <v>76</v>
      </c>
      <c r="B8" s="120"/>
      <c r="C8" s="121"/>
      <c r="D8" s="45" t="s">
        <v>77</v>
      </c>
      <c r="E8" s="89">
        <f>E9</f>
        <v>209579</v>
      </c>
      <c r="F8" s="89">
        <f>F9</f>
        <v>14049</v>
      </c>
      <c r="G8" s="89">
        <f>G9</f>
        <v>223628</v>
      </c>
    </row>
    <row r="9" spans="1:7" x14ac:dyDescent="0.25">
      <c r="A9" s="131">
        <v>3</v>
      </c>
      <c r="B9" s="132"/>
      <c r="C9" s="133"/>
      <c r="D9" s="46" t="s">
        <v>10</v>
      </c>
      <c r="E9" s="89">
        <f>E10+E11+E12</f>
        <v>209579</v>
      </c>
      <c r="F9" s="89">
        <f>F10+F11+F12</f>
        <v>14049</v>
      </c>
      <c r="G9" s="89">
        <f>G10+G11+G12</f>
        <v>223628</v>
      </c>
    </row>
    <row r="10" spans="1:7" x14ac:dyDescent="0.25">
      <c r="A10" s="128">
        <v>31</v>
      </c>
      <c r="B10" s="129"/>
      <c r="C10" s="130"/>
      <c r="D10" s="46" t="s">
        <v>11</v>
      </c>
      <c r="E10" s="89">
        <v>132711</v>
      </c>
      <c r="F10" s="89">
        <v>14100</v>
      </c>
      <c r="G10" s="89">
        <v>146811</v>
      </c>
    </row>
    <row r="11" spans="1:7" x14ac:dyDescent="0.25">
      <c r="A11" s="128">
        <v>32</v>
      </c>
      <c r="B11" s="129"/>
      <c r="C11" s="130"/>
      <c r="D11" s="46" t="s">
        <v>20</v>
      </c>
      <c r="E11" s="89">
        <v>76318</v>
      </c>
      <c r="F11" s="89">
        <v>-51</v>
      </c>
      <c r="G11" s="89">
        <v>76267</v>
      </c>
    </row>
    <row r="12" spans="1:7" x14ac:dyDescent="0.25">
      <c r="A12" s="143">
        <v>34</v>
      </c>
      <c r="B12" s="144"/>
      <c r="C12" s="145"/>
      <c r="D12" s="49" t="s">
        <v>66</v>
      </c>
      <c r="E12" s="89">
        <v>550</v>
      </c>
      <c r="F12" s="89">
        <v>0</v>
      </c>
      <c r="G12" s="89">
        <v>550</v>
      </c>
    </row>
    <row r="13" spans="1:7" x14ac:dyDescent="0.25">
      <c r="A13" s="119" t="s">
        <v>78</v>
      </c>
      <c r="B13" s="120"/>
      <c r="C13" s="121"/>
      <c r="D13" s="47" t="s">
        <v>79</v>
      </c>
      <c r="E13" s="89">
        <f t="shared" ref="E13:G14" si="2">E14</f>
        <v>500</v>
      </c>
      <c r="F13" s="89">
        <f t="shared" si="2"/>
        <v>1347.21</v>
      </c>
      <c r="G13" s="89">
        <f t="shared" si="2"/>
        <v>1847.21</v>
      </c>
    </row>
    <row r="14" spans="1:7" ht="15" customHeight="1" x14ac:dyDescent="0.25">
      <c r="A14" s="131">
        <v>3</v>
      </c>
      <c r="B14" s="132"/>
      <c r="C14" s="133"/>
      <c r="D14" s="46" t="s">
        <v>10</v>
      </c>
      <c r="E14" s="89">
        <f t="shared" si="2"/>
        <v>500</v>
      </c>
      <c r="F14" s="89">
        <f t="shared" si="2"/>
        <v>1347.21</v>
      </c>
      <c r="G14" s="89">
        <f t="shared" si="2"/>
        <v>1847.21</v>
      </c>
    </row>
    <row r="15" spans="1:7" x14ac:dyDescent="0.25">
      <c r="A15" s="128">
        <v>32</v>
      </c>
      <c r="B15" s="129"/>
      <c r="C15" s="130"/>
      <c r="D15" s="46" t="s">
        <v>20</v>
      </c>
      <c r="E15" s="89">
        <v>500</v>
      </c>
      <c r="F15" s="89">
        <v>1347.21</v>
      </c>
      <c r="G15" s="89">
        <v>1847.21</v>
      </c>
    </row>
    <row r="16" spans="1:7" x14ac:dyDescent="0.25">
      <c r="A16" s="119" t="s">
        <v>80</v>
      </c>
      <c r="B16" s="120"/>
      <c r="C16" s="121"/>
      <c r="D16" s="45" t="s">
        <v>81</v>
      </c>
      <c r="E16" s="89">
        <f>E17</f>
        <v>400</v>
      </c>
      <c r="F16" s="89">
        <f>F17</f>
        <v>0</v>
      </c>
      <c r="G16" s="89">
        <f>G17</f>
        <v>400</v>
      </c>
    </row>
    <row r="17" spans="1:7" ht="25.5" x14ac:dyDescent="0.25">
      <c r="A17" s="131">
        <v>4</v>
      </c>
      <c r="B17" s="132"/>
      <c r="C17" s="133"/>
      <c r="D17" s="20" t="s">
        <v>12</v>
      </c>
      <c r="E17" s="89">
        <f t="shared" ref="E17:G17" si="3">E18</f>
        <v>400</v>
      </c>
      <c r="F17" s="89">
        <f t="shared" si="3"/>
        <v>0</v>
      </c>
      <c r="G17" s="89">
        <f t="shared" si="3"/>
        <v>400</v>
      </c>
    </row>
    <row r="18" spans="1:7" ht="25.5" x14ac:dyDescent="0.25">
      <c r="A18" s="128">
        <v>42</v>
      </c>
      <c r="B18" s="129"/>
      <c r="C18" s="130"/>
      <c r="D18" s="20" t="s">
        <v>28</v>
      </c>
      <c r="E18" s="89">
        <v>400</v>
      </c>
      <c r="F18" s="89">
        <v>0</v>
      </c>
      <c r="G18" s="89">
        <v>400</v>
      </c>
    </row>
    <row r="19" spans="1:7" ht="38.25" x14ac:dyDescent="0.25">
      <c r="A19" s="134" t="s">
        <v>99</v>
      </c>
      <c r="B19" s="135"/>
      <c r="C19" s="136"/>
      <c r="D19" s="50" t="s">
        <v>98</v>
      </c>
      <c r="E19" s="90">
        <f>E20+E23</f>
        <v>56150</v>
      </c>
      <c r="F19" s="90">
        <f>F20+F23</f>
        <v>-47650</v>
      </c>
      <c r="G19" s="90">
        <f>G20+G23</f>
        <v>8500</v>
      </c>
    </row>
    <row r="20" spans="1:7" ht="15" customHeight="1" x14ac:dyDescent="0.25">
      <c r="A20" s="119" t="s">
        <v>76</v>
      </c>
      <c r="B20" s="120"/>
      <c r="C20" s="121"/>
      <c r="D20" s="45" t="s">
        <v>77</v>
      </c>
      <c r="E20" s="87">
        <f t="shared" ref="E20:G21" si="4">E21</f>
        <v>38200</v>
      </c>
      <c r="F20" s="87">
        <f t="shared" si="4"/>
        <v>-29700</v>
      </c>
      <c r="G20" s="87">
        <f t="shared" si="4"/>
        <v>8500</v>
      </c>
    </row>
    <row r="21" spans="1:7" ht="25.5" x14ac:dyDescent="0.25">
      <c r="A21" s="131">
        <v>4</v>
      </c>
      <c r="B21" s="132"/>
      <c r="C21" s="133"/>
      <c r="D21" s="20" t="s">
        <v>12</v>
      </c>
      <c r="E21" s="91">
        <f t="shared" si="4"/>
        <v>38200</v>
      </c>
      <c r="F21" s="91">
        <f t="shared" si="4"/>
        <v>-29700</v>
      </c>
      <c r="G21" s="91">
        <f t="shared" si="4"/>
        <v>8500</v>
      </c>
    </row>
    <row r="22" spans="1:7" ht="25.5" x14ac:dyDescent="0.25">
      <c r="A22" s="128">
        <v>42</v>
      </c>
      <c r="B22" s="129"/>
      <c r="C22" s="130"/>
      <c r="D22" s="20" t="s">
        <v>28</v>
      </c>
      <c r="E22" s="91">
        <v>38200</v>
      </c>
      <c r="F22" s="91">
        <v>-29700</v>
      </c>
      <c r="G22" s="91">
        <v>8500</v>
      </c>
    </row>
    <row r="23" spans="1:7" x14ac:dyDescent="0.25">
      <c r="A23" s="119" t="s">
        <v>82</v>
      </c>
      <c r="B23" s="120"/>
      <c r="C23" s="121"/>
      <c r="D23" s="47" t="s">
        <v>83</v>
      </c>
      <c r="E23" s="91">
        <f>E24+E26</f>
        <v>17950</v>
      </c>
      <c r="F23" s="91">
        <f>F24+F26</f>
        <v>-17950</v>
      </c>
      <c r="G23" s="91">
        <f>G24+G26</f>
        <v>0</v>
      </c>
    </row>
    <row r="24" spans="1:7" x14ac:dyDescent="0.25">
      <c r="A24" s="131">
        <v>3</v>
      </c>
      <c r="B24" s="132"/>
      <c r="C24" s="133"/>
      <c r="D24" s="46" t="s">
        <v>10</v>
      </c>
      <c r="E24" s="91">
        <f t="shared" ref="E24:G24" si="5">E25</f>
        <v>13225</v>
      </c>
      <c r="F24" s="91">
        <f t="shared" si="5"/>
        <v>-13225</v>
      </c>
      <c r="G24" s="91">
        <f t="shared" si="5"/>
        <v>0</v>
      </c>
    </row>
    <row r="25" spans="1:7" x14ac:dyDescent="0.25">
      <c r="A25" s="128">
        <v>32</v>
      </c>
      <c r="B25" s="129"/>
      <c r="C25" s="130"/>
      <c r="D25" s="46" t="s">
        <v>20</v>
      </c>
      <c r="E25" s="87">
        <v>13225</v>
      </c>
      <c r="F25" s="87">
        <v>-13225</v>
      </c>
      <c r="G25" s="87">
        <v>0</v>
      </c>
    </row>
    <row r="26" spans="1:7" ht="25.5" x14ac:dyDescent="0.25">
      <c r="A26" s="131">
        <v>4</v>
      </c>
      <c r="B26" s="132"/>
      <c r="C26" s="133"/>
      <c r="D26" s="20" t="s">
        <v>12</v>
      </c>
      <c r="E26" s="87">
        <f>E27</f>
        <v>4725</v>
      </c>
      <c r="F26" s="87">
        <f>F27</f>
        <v>-4725</v>
      </c>
      <c r="G26" s="87">
        <f>G27</f>
        <v>0</v>
      </c>
    </row>
    <row r="27" spans="1:7" ht="25.5" x14ac:dyDescent="0.25">
      <c r="A27" s="128">
        <v>42</v>
      </c>
      <c r="B27" s="129"/>
      <c r="C27" s="130"/>
      <c r="D27" s="20" t="s">
        <v>28</v>
      </c>
      <c r="E27" s="87">
        <v>4725</v>
      </c>
      <c r="F27" s="87">
        <v>-4725</v>
      </c>
      <c r="G27" s="87">
        <v>0</v>
      </c>
    </row>
    <row r="28" spans="1:7" ht="25.5" x14ac:dyDescent="0.25">
      <c r="A28" s="122" t="s">
        <v>96</v>
      </c>
      <c r="B28" s="123"/>
      <c r="C28" s="124"/>
      <c r="D28" s="50" t="s">
        <v>95</v>
      </c>
      <c r="E28" s="146">
        <f>E29</f>
        <v>796</v>
      </c>
      <c r="F28" s="146">
        <f>F29</f>
        <v>-796</v>
      </c>
      <c r="G28" s="146">
        <f>G29</f>
        <v>0</v>
      </c>
    </row>
    <row r="29" spans="1:7" ht="15" customHeight="1" x14ac:dyDescent="0.25">
      <c r="A29" s="119" t="s">
        <v>84</v>
      </c>
      <c r="B29" s="120"/>
      <c r="C29" s="121"/>
      <c r="D29" s="47" t="s">
        <v>85</v>
      </c>
      <c r="E29" s="87">
        <f t="shared" ref="E29:G30" si="6">E30</f>
        <v>796</v>
      </c>
      <c r="F29" s="87">
        <f t="shared" si="6"/>
        <v>-796</v>
      </c>
      <c r="G29" s="87">
        <f t="shared" si="6"/>
        <v>0</v>
      </c>
    </row>
    <row r="30" spans="1:7" x14ac:dyDescent="0.25">
      <c r="A30" s="125">
        <v>3</v>
      </c>
      <c r="B30" s="126"/>
      <c r="C30" s="127"/>
      <c r="D30" s="20" t="s">
        <v>10</v>
      </c>
      <c r="E30" s="87">
        <f t="shared" si="6"/>
        <v>796</v>
      </c>
      <c r="F30" s="87">
        <f t="shared" si="6"/>
        <v>-796</v>
      </c>
      <c r="G30" s="87">
        <f t="shared" si="6"/>
        <v>0</v>
      </c>
    </row>
    <row r="31" spans="1:7" x14ac:dyDescent="0.25">
      <c r="A31" s="128">
        <v>32</v>
      </c>
      <c r="B31" s="129"/>
      <c r="C31" s="130"/>
      <c r="D31" s="20" t="s">
        <v>20</v>
      </c>
      <c r="E31" s="92">
        <v>796</v>
      </c>
      <c r="F31" s="92">
        <v>-796</v>
      </c>
      <c r="G31" s="92">
        <v>0</v>
      </c>
    </row>
    <row r="32" spans="1:7" ht="25.5" x14ac:dyDescent="0.25">
      <c r="A32" s="122" t="s">
        <v>97</v>
      </c>
      <c r="B32" s="123"/>
      <c r="C32" s="124"/>
      <c r="D32" s="50" t="s">
        <v>94</v>
      </c>
      <c r="E32" s="146">
        <f>E33+E37+E41</f>
        <v>0</v>
      </c>
      <c r="F32" s="146">
        <f t="shared" ref="F32:G32" si="7">F33+F37+F41</f>
        <v>1678.17</v>
      </c>
      <c r="G32" s="146">
        <f t="shared" si="7"/>
        <v>1678.17</v>
      </c>
    </row>
    <row r="33" spans="1:7" ht="15" customHeight="1" x14ac:dyDescent="0.25">
      <c r="A33" s="119" t="s">
        <v>76</v>
      </c>
      <c r="B33" s="120"/>
      <c r="C33" s="121"/>
      <c r="D33" s="45" t="s">
        <v>77</v>
      </c>
      <c r="E33" s="87">
        <f>E34</f>
        <v>0</v>
      </c>
      <c r="F33" s="87">
        <f t="shared" ref="F33:G33" si="8">F34</f>
        <v>125.87</v>
      </c>
      <c r="G33" s="87">
        <f t="shared" si="8"/>
        <v>125.87</v>
      </c>
    </row>
    <row r="34" spans="1:7" x14ac:dyDescent="0.25">
      <c r="A34" s="125">
        <v>3</v>
      </c>
      <c r="B34" s="126"/>
      <c r="C34" s="127"/>
      <c r="D34" s="20" t="s">
        <v>10</v>
      </c>
      <c r="E34" s="87">
        <f>E35+E36</f>
        <v>0</v>
      </c>
      <c r="F34" s="87">
        <f t="shared" ref="F34:G34" si="9">F35+F36</f>
        <v>125.87</v>
      </c>
      <c r="G34" s="87">
        <f t="shared" si="9"/>
        <v>125.87</v>
      </c>
    </row>
    <row r="35" spans="1:7" x14ac:dyDescent="0.25">
      <c r="A35" s="128">
        <v>31</v>
      </c>
      <c r="B35" s="129"/>
      <c r="C35" s="130"/>
      <c r="D35" s="46" t="s">
        <v>11</v>
      </c>
      <c r="E35" s="87">
        <v>0</v>
      </c>
      <c r="F35" s="87">
        <v>109.45</v>
      </c>
      <c r="G35" s="87">
        <v>109.45</v>
      </c>
    </row>
    <row r="36" spans="1:7" x14ac:dyDescent="0.25">
      <c r="A36" s="128">
        <v>32</v>
      </c>
      <c r="B36" s="129"/>
      <c r="C36" s="130"/>
      <c r="D36" s="20" t="s">
        <v>20</v>
      </c>
      <c r="E36" s="92">
        <v>0</v>
      </c>
      <c r="F36" s="92">
        <v>16.420000000000002</v>
      </c>
      <c r="G36" s="92">
        <v>16.420000000000002</v>
      </c>
    </row>
    <row r="37" spans="1:7" x14ac:dyDescent="0.25">
      <c r="A37" s="119" t="s">
        <v>102</v>
      </c>
      <c r="B37" s="120"/>
      <c r="C37" s="121"/>
      <c r="D37" s="45" t="s">
        <v>83</v>
      </c>
      <c r="E37" s="92">
        <f>E38</f>
        <v>0</v>
      </c>
      <c r="F37" s="92">
        <f t="shared" ref="F37:G37" si="10">F38</f>
        <v>125.86</v>
      </c>
      <c r="G37" s="92">
        <f t="shared" si="10"/>
        <v>125.86</v>
      </c>
    </row>
    <row r="38" spans="1:7" x14ac:dyDescent="0.25">
      <c r="A38" s="125">
        <v>3</v>
      </c>
      <c r="B38" s="126"/>
      <c r="C38" s="127"/>
      <c r="D38" s="20" t="s">
        <v>10</v>
      </c>
      <c r="E38" s="92">
        <v>0</v>
      </c>
      <c r="F38" s="92">
        <f t="shared" ref="F38:G38" si="11">F39+F40</f>
        <v>125.86</v>
      </c>
      <c r="G38" s="92">
        <f t="shared" si="11"/>
        <v>125.86</v>
      </c>
    </row>
    <row r="39" spans="1:7" x14ac:dyDescent="0.25">
      <c r="A39" s="128">
        <v>31</v>
      </c>
      <c r="B39" s="129"/>
      <c r="C39" s="130"/>
      <c r="D39" s="46" t="s">
        <v>11</v>
      </c>
      <c r="E39" s="92">
        <v>0</v>
      </c>
      <c r="F39" s="92">
        <v>109.45</v>
      </c>
      <c r="G39" s="92">
        <v>109.45</v>
      </c>
    </row>
    <row r="40" spans="1:7" x14ac:dyDescent="0.25">
      <c r="A40" s="128">
        <v>32</v>
      </c>
      <c r="B40" s="129"/>
      <c r="C40" s="130"/>
      <c r="D40" s="20" t="s">
        <v>20</v>
      </c>
      <c r="E40" s="92">
        <v>0</v>
      </c>
      <c r="F40" s="92">
        <v>16.41</v>
      </c>
      <c r="G40" s="92">
        <v>16.41</v>
      </c>
    </row>
    <row r="41" spans="1:7" ht="25.5" x14ac:dyDescent="0.25">
      <c r="A41" s="119" t="s">
        <v>103</v>
      </c>
      <c r="B41" s="120"/>
      <c r="C41" s="121"/>
      <c r="D41" s="45" t="s">
        <v>104</v>
      </c>
      <c r="E41" s="92">
        <f>E42</f>
        <v>0</v>
      </c>
      <c r="F41" s="92">
        <f t="shared" ref="F41:G41" si="12">F42</f>
        <v>1426.44</v>
      </c>
      <c r="G41" s="92">
        <f t="shared" si="12"/>
        <v>1426.44</v>
      </c>
    </row>
    <row r="42" spans="1:7" x14ac:dyDescent="0.25">
      <c r="A42" s="125">
        <v>3</v>
      </c>
      <c r="B42" s="126"/>
      <c r="C42" s="127"/>
      <c r="D42" s="20" t="s">
        <v>10</v>
      </c>
      <c r="E42" s="92">
        <f>E43+E44</f>
        <v>0</v>
      </c>
      <c r="F42" s="92">
        <f t="shared" ref="F42:G42" si="13">F43+F44</f>
        <v>1426.44</v>
      </c>
      <c r="G42" s="92">
        <f t="shared" si="13"/>
        <v>1426.44</v>
      </c>
    </row>
    <row r="43" spans="1:7" x14ac:dyDescent="0.25">
      <c r="A43" s="128">
        <v>31</v>
      </c>
      <c r="B43" s="129"/>
      <c r="C43" s="130"/>
      <c r="D43" s="46" t="s">
        <v>11</v>
      </c>
      <c r="E43" s="92">
        <v>0</v>
      </c>
      <c r="F43" s="92">
        <v>1240.3900000000001</v>
      </c>
      <c r="G43" s="92">
        <v>1240.3900000000001</v>
      </c>
    </row>
    <row r="44" spans="1:7" x14ac:dyDescent="0.25">
      <c r="A44" s="128">
        <v>32</v>
      </c>
      <c r="B44" s="129"/>
      <c r="C44" s="130"/>
      <c r="D44" s="20" t="s">
        <v>20</v>
      </c>
      <c r="E44" s="92">
        <v>0</v>
      </c>
      <c r="F44" s="92">
        <v>186.05</v>
      </c>
      <c r="G44" s="92">
        <v>186.05</v>
      </c>
    </row>
  </sheetData>
  <mergeCells count="42">
    <mergeCell ref="A43:C43"/>
    <mergeCell ref="A44:C44"/>
    <mergeCell ref="A38:C38"/>
    <mergeCell ref="A42:C42"/>
    <mergeCell ref="A17:C17"/>
    <mergeCell ref="A1:G1"/>
    <mergeCell ref="A3:G3"/>
    <mergeCell ref="A5:C5"/>
    <mergeCell ref="A8:C8"/>
    <mergeCell ref="A9:C9"/>
    <mergeCell ref="A6:C6"/>
    <mergeCell ref="A7:C7"/>
    <mergeCell ref="A11:C11"/>
    <mergeCell ref="A10:C10"/>
    <mergeCell ref="A16:C16"/>
    <mergeCell ref="A12:C12"/>
    <mergeCell ref="A13:C13"/>
    <mergeCell ref="A14:C14"/>
    <mergeCell ref="A15:C15"/>
    <mergeCell ref="A18:C18"/>
    <mergeCell ref="A28:C28"/>
    <mergeCell ref="A29:C29"/>
    <mergeCell ref="A30:C30"/>
    <mergeCell ref="A31:C31"/>
    <mergeCell ref="A25:C25"/>
    <mergeCell ref="A26:C26"/>
    <mergeCell ref="A27:C27"/>
    <mergeCell ref="A22:C22"/>
    <mergeCell ref="A23:C23"/>
    <mergeCell ref="A24:C24"/>
    <mergeCell ref="A19:C19"/>
    <mergeCell ref="A20:C20"/>
    <mergeCell ref="A21:C21"/>
    <mergeCell ref="A41:C41"/>
    <mergeCell ref="A32:C32"/>
    <mergeCell ref="A33:C33"/>
    <mergeCell ref="A34:C34"/>
    <mergeCell ref="A36:C36"/>
    <mergeCell ref="A37:C37"/>
    <mergeCell ref="A39:C39"/>
    <mergeCell ref="A40:C40"/>
    <mergeCell ref="A35:C35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Danijel Krstičević</cp:lastModifiedBy>
  <cp:lastPrinted>2024-09-30T11:21:17Z</cp:lastPrinted>
  <dcterms:created xsi:type="dcterms:W3CDTF">2022-08-12T12:51:27Z</dcterms:created>
  <dcterms:modified xsi:type="dcterms:W3CDTF">2025-12-31T06:50:47Z</dcterms:modified>
</cp:coreProperties>
</file>